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ables/table1.xml" ContentType="application/vnd.openxmlformats-officedocument.spreadsheetml.tab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B:\IEPNB\INFORME_24\BDatosMacrocruce\Indicadores2024\"/>
    </mc:Choice>
  </mc:AlternateContent>
  <xr:revisionPtr revIDLastSave="0" documentId="13_ncr:1_{5A5F6B9A-E60B-4D1F-A8A6-4D7DF91302EA}" xr6:coauthVersionLast="47" xr6:coauthVersionMax="47" xr10:uidLastSave="{00000000-0000-0000-0000-000000000000}"/>
  <bookViews>
    <workbookView xWindow="-120" yWindow="-120" windowWidth="29040" windowHeight="15720" tabRatio="888" xr2:uid="{00000000-000D-0000-FFFF-FFFF00000000}"/>
  </bookViews>
  <sheets>
    <sheet name="Metadatos" sheetId="14" r:id="rId1"/>
    <sheet name="Indicador 41" sheetId="15" r:id="rId2"/>
    <sheet name="Indicador 41_CCAA" sheetId="1" r:id="rId3"/>
    <sheet name="Indicador 41_Tipologías" sheetId="17" r:id="rId4"/>
    <sheet name="Indicad 41_Unidad geológica" sheetId="18" r:id="rId5"/>
    <sheet name="Indicador 41_EstadoConservación" sheetId="8" r:id="rId6"/>
    <sheet name="Indicador 42" sheetId="23" r:id="rId7"/>
    <sheet name="Nuevos IUGS" sheetId="22" r:id="rId8"/>
    <sheet name="Apadrina una Roca" sheetId="20" r:id="rId9"/>
  </sheets>
  <definedNames>
    <definedName name="_xlchart.v1.0" hidden="1">'Indicador 41'!$A$10</definedName>
    <definedName name="_xlchart.v1.1" hidden="1">'Indicador 41'!$A$11</definedName>
    <definedName name="_xlchart.v1.2" hidden="1">'Indicador 41'!$A$12</definedName>
    <definedName name="_xlchart.v1.3" hidden="1">'Indicador 41'!$B$10:$J$10</definedName>
    <definedName name="_xlchart.v1.4" hidden="1">'Indicador 41'!$B$11:$J$11</definedName>
    <definedName name="_xlchart.v1.5" hidden="1">'Indicador 41'!$B$12:$J$12</definedName>
    <definedName name="_xlchart.v1.6" hidden="1">'Indicador 41'!$B$9:$J$9</definedName>
    <definedName name="_xlnm.Print_Area" localSheetId="2">'Indicador 41_CCAA'!$A$1:$I$22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7" l="1"/>
  <c r="AD9" i="8"/>
  <c r="I6" i="20" l="1"/>
  <c r="AC8" i="8"/>
  <c r="AC7" i="8"/>
  <c r="AC6" i="8"/>
  <c r="AC5" i="8"/>
  <c r="AC4" i="8"/>
  <c r="AB9" i="8"/>
  <c r="Y9" i="8"/>
  <c r="AI22" i="1"/>
  <c r="AJ22" i="1"/>
  <c r="AH22" i="1"/>
  <c r="AG22" i="1" l="1"/>
  <c r="AA9" i="8"/>
  <c r="F6" i="20" l="1"/>
  <c r="H6" i="20"/>
  <c r="G6" i="20"/>
  <c r="E6" i="20"/>
  <c r="D6" i="20"/>
  <c r="C6" i="20"/>
  <c r="B6" i="20"/>
  <c r="Z8" i="8"/>
  <c r="Z7" i="8"/>
  <c r="Z6" i="8"/>
  <c r="Z5" i="8"/>
  <c r="Z4" i="8"/>
  <c r="AF22" i="1"/>
  <c r="AE22" i="1"/>
  <c r="Z9" i="8" l="1"/>
  <c r="G7" i="20"/>
  <c r="V9" i="8"/>
  <c r="W8" i="8" s="1"/>
  <c r="X9" i="8"/>
  <c r="AC22" i="1"/>
  <c r="AB22" i="1"/>
  <c r="T8" i="8"/>
  <c r="S9" i="8"/>
  <c r="T5" i="8" s="1"/>
  <c r="T9" i="8" s="1"/>
  <c r="T7" i="8"/>
  <c r="U9" i="8"/>
  <c r="T4" i="8"/>
  <c r="AA22" i="1"/>
  <c r="Z22" i="1"/>
  <c r="R8" i="8"/>
  <c r="R7" i="8"/>
  <c r="R6" i="8"/>
  <c r="R5" i="8"/>
  <c r="R4" i="8"/>
  <c r="R9" i="8"/>
  <c r="J9" i="8"/>
  <c r="K8" i="8" s="1"/>
  <c r="K9" i="8" s="1"/>
  <c r="N8" i="8"/>
  <c r="P9" i="8"/>
  <c r="Q5" i="8" s="1"/>
  <c r="Y22" i="1"/>
  <c r="X22" i="1"/>
  <c r="O9" i="8"/>
  <c r="M9" i="8"/>
  <c r="N4" i="8" s="1"/>
  <c r="N9" i="8" s="1"/>
  <c r="N7" i="8"/>
  <c r="W22" i="1"/>
  <c r="V22" i="1"/>
  <c r="B11" i="15"/>
  <c r="B10" i="15"/>
  <c r="U22" i="1"/>
  <c r="L9" i="8"/>
  <c r="K5" i="8"/>
  <c r="T22" i="1"/>
  <c r="H9" i="8"/>
  <c r="I5" i="8"/>
  <c r="I9" i="8" s="1"/>
  <c r="F9" i="8"/>
  <c r="G4" i="8" s="1"/>
  <c r="G8" i="8"/>
  <c r="O22" i="1"/>
  <c r="Q22" i="1"/>
  <c r="P22" i="1"/>
  <c r="D9" i="8"/>
  <c r="E7" i="8" s="1"/>
  <c r="N22" i="1"/>
  <c r="M22" i="1"/>
  <c r="L22" i="1"/>
  <c r="K22" i="1"/>
  <c r="J22" i="1"/>
  <c r="B9" i="8"/>
  <c r="C5" i="8" s="1"/>
  <c r="C9" i="8" s="1"/>
  <c r="C4" i="8"/>
  <c r="C6" i="8"/>
  <c r="E22" i="1"/>
  <c r="C22" i="1"/>
  <c r="B22" i="1"/>
  <c r="I22" i="1"/>
  <c r="H22" i="1"/>
  <c r="G22" i="1"/>
  <c r="F22" i="1"/>
  <c r="D22" i="1"/>
  <c r="C8" i="8"/>
  <c r="E8" i="8"/>
  <c r="I7" i="8"/>
  <c r="I4" i="8"/>
  <c r="C7" i="8"/>
  <c r="K7" i="8"/>
  <c r="K6" i="8"/>
  <c r="K4" i="8"/>
  <c r="Q7" i="8"/>
  <c r="Q8" i="8"/>
  <c r="I6" i="8"/>
  <c r="I8" i="8"/>
  <c r="N5" i="8"/>
  <c r="N6" i="8"/>
  <c r="T6" i="8"/>
  <c r="G5" i="8"/>
  <c r="G7" i="8"/>
  <c r="Q6" i="8" l="1"/>
  <c r="E4" i="8"/>
  <c r="G6" i="8"/>
  <c r="G9" i="8" s="1"/>
  <c r="E5" i="8"/>
  <c r="Q4" i="8"/>
  <c r="Q9" i="8" s="1"/>
  <c r="E6" i="8"/>
  <c r="W4" i="8"/>
  <c r="W5" i="8"/>
  <c r="W6" i="8"/>
  <c r="W7" i="8"/>
  <c r="E9" i="8" l="1"/>
  <c r="W9" i="8"/>
</calcChain>
</file>

<file path=xl/sharedStrings.xml><?xml version="1.0" encoding="utf-8"?>
<sst xmlns="http://schemas.openxmlformats.org/spreadsheetml/2006/main" count="311" uniqueCount="180">
  <si>
    <t>Canarias</t>
  </si>
  <si>
    <t>Cantabria</t>
  </si>
  <si>
    <t>Comunidad de Madrid</t>
  </si>
  <si>
    <t>Comunidad Foral de Navarra</t>
  </si>
  <si>
    <t>Extremadura</t>
  </si>
  <si>
    <t>Galicia</t>
  </si>
  <si>
    <t>La Rioja</t>
  </si>
  <si>
    <t>Principado de Asturias</t>
  </si>
  <si>
    <t>COMUNIDAD AUTÓNOMA</t>
  </si>
  <si>
    <t>Andalucía</t>
  </si>
  <si>
    <t>Aragón</t>
  </si>
  <si>
    <t>Castilla y León</t>
  </si>
  <si>
    <t>Cataluña</t>
  </si>
  <si>
    <t>País Vasco</t>
  </si>
  <si>
    <t>Región de Murcia</t>
  </si>
  <si>
    <t>Interés</t>
  </si>
  <si>
    <t>Estratigráfico</t>
  </si>
  <si>
    <t>Geomorfológico</t>
  </si>
  <si>
    <t>Hidrogeológico</t>
  </si>
  <si>
    <t>Mineralógico</t>
  </si>
  <si>
    <t>Minero-metalogenético</t>
  </si>
  <si>
    <t>Paleontológico</t>
  </si>
  <si>
    <t>Sedimentológico</t>
  </si>
  <si>
    <t>Tectónico</t>
  </si>
  <si>
    <t>Nº LIG identificados a nivel nacional</t>
  </si>
  <si>
    <t>Año 2009</t>
  </si>
  <si>
    <t>Año 2013</t>
  </si>
  <si>
    <t>Nº LIG</t>
  </si>
  <si>
    <t xml:space="preserve">Estado de conservación </t>
  </si>
  <si>
    <t>Número de LIG</t>
  </si>
  <si>
    <t>%</t>
  </si>
  <si>
    <t>Favorable</t>
  </si>
  <si>
    <t>Favorable con alteraciones</t>
  </si>
  <si>
    <t>Alterado</t>
  </si>
  <si>
    <t>Degradado</t>
  </si>
  <si>
    <t>Fuertemente degradado</t>
  </si>
  <si>
    <t>Parámetro de conservación</t>
  </si>
  <si>
    <t xml:space="preserve">Número de LIG comprendidos en Espacios Naturales Protegidos (ENP) </t>
  </si>
  <si>
    <t xml:space="preserve">Número de LIG comprendidos en la Red Natura 2000 </t>
  </si>
  <si>
    <t xml:space="preserve">Número de LIG comprendidos en Zonas Especialmente Protegidas de Importancia para el Mediterráneo (ZEPIM) </t>
  </si>
  <si>
    <t xml:space="preserve">Número de LIG comprendidos en Humedales de Importancia Internacional según el Convenio de Ramsar </t>
  </si>
  <si>
    <t>Número de LIG comprendidos en OSPAR</t>
  </si>
  <si>
    <t>Año 2014</t>
  </si>
  <si>
    <t>Número de LIG comprendidos en MAB</t>
  </si>
  <si>
    <t>Año 2012</t>
  </si>
  <si>
    <t>Año 2011</t>
  </si>
  <si>
    <t>Inventario Español de Lugares de Interés Geológico</t>
  </si>
  <si>
    <t>Indicador 41: Número de LIG y Global Geosites inventariados
Indicador 42: Número de LIG y Global Geosites comprendidos en alguna figura de protección</t>
  </si>
  <si>
    <t>Público</t>
  </si>
  <si>
    <t>Español (Es)</t>
  </si>
  <si>
    <t>Número de LIG y de Global Geosites inventariados</t>
  </si>
  <si>
    <t>Año 2015</t>
  </si>
  <si>
    <t>Superficie LIG + Geosites (ha)</t>
  </si>
  <si>
    <t>Petrológico-geoquímico</t>
  </si>
  <si>
    <t>Sistemas kársticos en carbonatos y evaporitas</t>
  </si>
  <si>
    <t>Estructuras y formaciones del Orógeno Varisco en el Macizo Ibérico</t>
  </si>
  <si>
    <t xml:space="preserve">Estructuras y formaciones del basamento, unidades alóctonas y cobertera de las Cordilleras Alpinas </t>
  </si>
  <si>
    <t>Estructuras y formaciones geológicas de las cuencas cenozoicas continentales y marinas</t>
  </si>
  <si>
    <t>Sistemas volcánicos recientes</t>
  </si>
  <si>
    <t>Depósitos, suelos edáficos y formas de modelado singulares representativos de la acción del clima</t>
  </si>
  <si>
    <t>Depósitos y formas de modelado costeros y litorales</t>
  </si>
  <si>
    <t>Nº LIG 2009</t>
  </si>
  <si>
    <t>Año 2016</t>
  </si>
  <si>
    <t>Nº Global Geosites</t>
  </si>
  <si>
    <t>Año 2017</t>
  </si>
  <si>
    <t>Ciudad de Ceuta</t>
  </si>
  <si>
    <t>Ciudad de Melilla</t>
  </si>
  <si>
    <t>Comunitat Valenciana</t>
  </si>
  <si>
    <t>Illes Balears</t>
  </si>
  <si>
    <r>
      <t>Descripción/</t>
    </r>
    <r>
      <rPr>
        <b/>
        <i/>
        <sz val="12"/>
        <color indexed="8"/>
        <rFont val="Calibri"/>
        <family val="2"/>
      </rPr>
      <t>Description</t>
    </r>
  </si>
  <si>
    <r>
      <t>Identificador/</t>
    </r>
    <r>
      <rPr>
        <b/>
        <i/>
        <sz val="12"/>
        <color indexed="8"/>
        <rFont val="Calibri"/>
        <family val="2"/>
      </rPr>
      <t>Identifer</t>
    </r>
  </si>
  <si>
    <r>
      <t>Autor/</t>
    </r>
    <r>
      <rPr>
        <b/>
        <i/>
        <sz val="12"/>
        <color indexed="8"/>
        <rFont val="Calibri"/>
        <family val="2"/>
      </rPr>
      <t>Creator</t>
    </r>
  </si>
  <si>
    <r>
      <t>Fecha/</t>
    </r>
    <r>
      <rPr>
        <b/>
        <i/>
        <sz val="12"/>
        <color indexed="8"/>
        <rFont val="Calibri"/>
        <family val="2"/>
      </rPr>
      <t>Date</t>
    </r>
  </si>
  <si>
    <r>
      <t>Tema/</t>
    </r>
    <r>
      <rPr>
        <b/>
        <i/>
        <sz val="12"/>
        <color indexed="8"/>
        <rFont val="Calibri"/>
        <family val="2"/>
      </rPr>
      <t>Subject</t>
    </r>
  </si>
  <si>
    <r>
      <t>Componente/</t>
    </r>
    <r>
      <rPr>
        <b/>
        <i/>
        <sz val="12"/>
        <color indexed="8"/>
        <rFont val="Calibri"/>
        <family val="2"/>
      </rPr>
      <t>Component</t>
    </r>
  </si>
  <si>
    <r>
      <t>Indicadores/</t>
    </r>
    <r>
      <rPr>
        <b/>
        <i/>
        <sz val="12"/>
        <color indexed="8"/>
        <rFont val="Calibri"/>
        <family val="2"/>
      </rPr>
      <t>Indicator</t>
    </r>
  </si>
  <si>
    <r>
      <t>Editor/</t>
    </r>
    <r>
      <rPr>
        <b/>
        <i/>
        <sz val="12"/>
        <color indexed="8"/>
        <rFont val="Calibri"/>
        <family val="2"/>
      </rPr>
      <t>Publisher</t>
    </r>
  </si>
  <si>
    <r>
      <t>Fuente/</t>
    </r>
    <r>
      <rPr>
        <b/>
        <i/>
        <sz val="12"/>
        <color indexed="8"/>
        <rFont val="Calibri"/>
        <family val="2"/>
      </rPr>
      <t>Source</t>
    </r>
  </si>
  <si>
    <r>
      <t>Difusión/</t>
    </r>
    <r>
      <rPr>
        <b/>
        <i/>
        <sz val="12"/>
        <color indexed="8"/>
        <rFont val="Calibri"/>
        <family val="2"/>
      </rPr>
      <t>Rights</t>
    </r>
  </si>
  <si>
    <r>
      <t>Idioma/</t>
    </r>
    <r>
      <rPr>
        <b/>
        <i/>
        <sz val="12"/>
        <color indexed="8"/>
        <rFont val="Calibri"/>
        <family val="2"/>
      </rPr>
      <t>Language</t>
    </r>
  </si>
  <si>
    <t>Evolución</t>
  </si>
  <si>
    <t>Total</t>
  </si>
  <si>
    <t>Nº GeoSites</t>
  </si>
  <si>
    <t xml:space="preserve">  Distribución de los LIG por tipologías de interés</t>
  </si>
  <si>
    <t xml:space="preserve">  Distribución LIG entre unidades geológicas más representativas</t>
  </si>
  <si>
    <t xml:space="preserve">  Estado de conservación de LIG del IELIG</t>
  </si>
  <si>
    <t xml:space="preserve">  Descriptores indirectos de conservación</t>
  </si>
  <si>
    <t>Datos utilizados para calcular los indicadores del componente Inventario Español de Lugares de Interés Geológico</t>
  </si>
  <si>
    <t>Año 2018</t>
  </si>
  <si>
    <t>Castilla-La Mancha</t>
  </si>
  <si>
    <t>Nº LIG 2018</t>
  </si>
  <si>
    <r>
      <t xml:space="preserve">Nº </t>
    </r>
    <r>
      <rPr>
        <i/>
        <sz val="11"/>
        <rFont val="Calibri"/>
        <family val="2"/>
      </rPr>
      <t>Global Geosites</t>
    </r>
  </si>
  <si>
    <t>Nº de LIG</t>
  </si>
  <si>
    <t>LIG declarados a nivel nacional 2018</t>
  </si>
  <si>
    <r>
      <t xml:space="preserve">Nº  de </t>
    </r>
    <r>
      <rPr>
        <i/>
        <sz val="11"/>
        <rFont val="Calibri"/>
        <family val="2"/>
      </rPr>
      <t>Geosites</t>
    </r>
  </si>
  <si>
    <t>LIG revisados en 2018</t>
  </si>
  <si>
    <t>Nº de LIG 2018</t>
  </si>
  <si>
    <t>Nº de LIG 2009</t>
  </si>
  <si>
    <t>Espacios protegidos y/o de interés</t>
  </si>
  <si>
    <t>Año 2019</t>
  </si>
  <si>
    <t>Nº de LIG 2019</t>
  </si>
  <si>
    <t>Edafológico</t>
  </si>
  <si>
    <t>Historia de la Geología</t>
  </si>
  <si>
    <t>Nº LIG 2019</t>
  </si>
  <si>
    <r>
      <t xml:space="preserve">Nº </t>
    </r>
    <r>
      <rPr>
        <i/>
        <sz val="11"/>
        <rFont val="Calibri"/>
        <family val="2"/>
      </rPr>
      <t>LIG Apadrinados</t>
    </r>
  </si>
  <si>
    <t>Nº Apadrinamientos</t>
  </si>
  <si>
    <t>LIG revisados en 2019</t>
  </si>
  <si>
    <t>Año 2020</t>
  </si>
  <si>
    <t>Nº de LIG 2020</t>
  </si>
  <si>
    <t>Nº LIG 2020</t>
  </si>
  <si>
    <t>Evolución del número de LIG que se encuentran en seguimiento a través del programa 'Apadrina una Roca'</t>
  </si>
  <si>
    <t>Nº  de Geosites</t>
  </si>
  <si>
    <t>Ministerio de Ciencia e Innovación. Instituto Geológico y Minero de España (IGME)</t>
  </si>
  <si>
    <t>LIG declarados a nivel nacional 2019</t>
  </si>
  <si>
    <t>LIG declarados a nivel nacional 2020</t>
  </si>
  <si>
    <t>Número de LIG comprendidos en alguna figura de protección</t>
  </si>
  <si>
    <t>Número de LIG comprendidos en GEOPARQUES</t>
  </si>
  <si>
    <t xml:space="preserve"> -</t>
  </si>
  <si>
    <t>Ministerio para la Transición Ecológica y el Reto Demográfico</t>
  </si>
  <si>
    <t>Año 2021</t>
  </si>
  <si>
    <t>Nº de LIG 2021</t>
  </si>
  <si>
    <t>Volcanológico</t>
  </si>
  <si>
    <t>Nº LIG 2021</t>
  </si>
  <si>
    <t>LIG revisados en 2021</t>
  </si>
  <si>
    <t>LIG revisados en 2020</t>
  </si>
  <si>
    <t>Año 2022</t>
  </si>
  <si>
    <t>Nº de LIG 2022</t>
  </si>
  <si>
    <t>Nº LIG 2022</t>
  </si>
  <si>
    <t>LIG revisados en 2022</t>
  </si>
  <si>
    <t>LIG declarados a nivel nacional 2022</t>
  </si>
  <si>
    <t>Año 2023</t>
  </si>
  <si>
    <t>Nº de LIG 2023</t>
  </si>
  <si>
    <t>Nº LIG 2023</t>
  </si>
  <si>
    <t>LIG revisados en 2023</t>
  </si>
  <si>
    <t>Depósitos y formas de modelado de origen fluvial y eólico</t>
  </si>
  <si>
    <t>LIG Apadrinados respecto al total (%)</t>
  </si>
  <si>
    <t xml:space="preserve">IUGS-Geological Heritage Sites </t>
  </si>
  <si>
    <t xml:space="preserve">Nº IUGS-Geological Heritage Sites </t>
  </si>
  <si>
    <r>
      <t xml:space="preserve">Actualizaciones a diciembre de </t>
    </r>
    <r>
      <rPr>
        <b/>
        <sz val="12"/>
        <rFont val="Calibri"/>
        <family val="2"/>
      </rPr>
      <t>2024</t>
    </r>
  </si>
  <si>
    <t>Año 2024</t>
  </si>
  <si>
    <t>Nº de LIG 2024</t>
  </si>
  <si>
    <t>Geotécnico</t>
  </si>
  <si>
    <t>Nº LIG 2024</t>
  </si>
  <si>
    <t>LIG revisados en 2024</t>
  </si>
  <si>
    <t>Colaboradores Inventario</t>
  </si>
  <si>
    <t>LIG declarados a nivel nacional 2023</t>
  </si>
  <si>
    <r>
      <t>Yacimiento paleontológico del Cretácico Inferior de Las Hoyas (Cuenca). </t>
    </r>
    <r>
      <rPr>
        <b/>
        <sz val="11"/>
        <color rgb="FF1F497D"/>
        <rFont val="Calibri"/>
        <family val="2"/>
      </rPr>
      <t>Early Cretaceous wetland of Las Hoyas</t>
    </r>
  </si>
  <si>
    <t>IB216</t>
  </si>
  <si>
    <t>Yacimiento de vertebrados del Cretácico inferior de Las Hoyas</t>
  </si>
  <si>
    <t>Denominacion IELIG</t>
  </si>
  <si>
    <t>Geosite</t>
  </si>
  <si>
    <t>CODIGO</t>
  </si>
  <si>
    <t>FC007</t>
  </si>
  <si>
    <r>
      <t>Manto tectónico de la Unidad del Esla (León). </t>
    </r>
    <r>
      <rPr>
        <b/>
        <sz val="11"/>
        <color rgb="FF1F497D"/>
        <rFont val="Calibri"/>
        <family val="2"/>
      </rPr>
      <t>Esla Unit thrust system</t>
    </r>
  </si>
  <si>
    <t>C001 b y c</t>
  </si>
  <si>
    <t>OV001, b y c</t>
  </si>
  <si>
    <r>
      <t>Estructuras tectónicas del macizo de Monte Perdido (Huesca). </t>
    </r>
    <r>
      <rPr>
        <b/>
        <sz val="11"/>
        <color rgb="FF1F497D"/>
        <rFont val="Calibri"/>
        <family val="2"/>
      </rPr>
      <t>Monte Perdido massif tectonic structure</t>
    </r>
  </si>
  <si>
    <t>PSs009 y PSs010</t>
  </si>
  <si>
    <t>ARA085 y IB091</t>
  </si>
  <si>
    <t>Estructuras alpinas en la serie mesozoica del Parque Geológico de Aliaga y IB091. Pliegues superpuestos alpinos de La Cañadilla</t>
  </si>
  <si>
    <t>El Manto del Esla…</t>
  </si>
  <si>
    <t>Estructuras tectónicas del Macizo del Monte Perdido: pliegue del Cilindro de Marboré- Estructuras tectónicas del Macizo del Monte Perdido: pliegues de Góriz y El Fraile</t>
  </si>
  <si>
    <t>IUGS-Geological Heritage Sites</t>
  </si>
  <si>
    <r>
      <t xml:space="preserve">Pliegues alpinos superpuestos en Aliaga (Teruel). </t>
    </r>
    <r>
      <rPr>
        <b/>
        <sz val="11"/>
        <color rgb="FF1F497D"/>
        <rFont val="Calibri"/>
        <family val="2"/>
      </rPr>
      <t xml:space="preserve">Alpine superposed buckle folds in Aliaga </t>
    </r>
  </si>
  <si>
    <t>Año</t>
  </si>
  <si>
    <t>05d_IELIG_DATOS.xls</t>
  </si>
  <si>
    <t>Geosites 2018</t>
  </si>
  <si>
    <t>Geosites 2019</t>
  </si>
  <si>
    <t>Geosites 2020</t>
  </si>
  <si>
    <t>LIG declarados a nivel nacional 2021</t>
  </si>
  <si>
    <t>Geosites 2021</t>
  </si>
  <si>
    <t>Geosites 2022</t>
  </si>
  <si>
    <t xml:space="preserve">IUGS-Geological Heritage Sites 2022 </t>
  </si>
  <si>
    <t>Geosites 2023</t>
  </si>
  <si>
    <t>IUGS-Geological Heritage Sites 2023</t>
  </si>
  <si>
    <t>IUGS-Geological Heritage Sites 2022</t>
  </si>
  <si>
    <t>LIG declarados a nivel nacional 2024</t>
  </si>
  <si>
    <t>Geosites 2024</t>
  </si>
  <si>
    <t>IUGS-Geological Heritage Sites 2024</t>
  </si>
  <si>
    <r>
      <t>Número de LIG y Global Geosites comprendidos en</t>
    </r>
    <r>
      <rPr>
        <b/>
        <i/>
        <sz val="12"/>
        <rFont val="Calibri"/>
        <family val="2"/>
        <scheme val="minor"/>
      </rPr>
      <t xml:space="preserve"> alguna figura de protección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</si>
</sst>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3" x14ac:knownFonts="1">
    <font>
      <sz val="7"/>
      <name val="TAHOMA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name val="Tahoma"/>
      <family val="2"/>
    </font>
    <font>
      <sz val="12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b/>
      <i/>
      <sz val="12"/>
      <color indexed="8"/>
      <name val="Calibri"/>
      <family val="2"/>
    </font>
    <font>
      <sz val="14"/>
      <name val="Tahoma"/>
      <family val="2"/>
    </font>
    <font>
      <i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sz val="7"/>
      <name val="Tahoma"/>
      <family val="2"/>
    </font>
    <font>
      <sz val="11"/>
      <color indexed="8"/>
      <name val="Calibri"/>
    </font>
    <font>
      <sz val="10"/>
      <color indexed="8"/>
      <name val="Arial"/>
    </font>
    <font>
      <sz val="11"/>
      <color rgb="FF1F497D"/>
      <name val="Calibri"/>
      <family val="2"/>
    </font>
    <font>
      <b/>
      <sz val="11"/>
      <color rgb="FF1F497D"/>
      <name val="Calibri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1"/>
      <name val="Calibri"/>
      <family val="2"/>
      <scheme val="minor"/>
    </font>
    <font>
      <b/>
      <sz val="10"/>
      <name val="Calibri"/>
      <family val="2"/>
    </font>
    <font>
      <b/>
      <sz val="14"/>
      <name val="Calibri"/>
      <family val="2"/>
      <scheme val="minor"/>
    </font>
    <font>
      <b/>
      <i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1" fillId="2" borderId="0" applyNumberFormat="0" applyBorder="0" applyAlignment="0" applyProtection="0"/>
    <xf numFmtId="0" fontId="10" fillId="0" borderId="0"/>
    <xf numFmtId="0" fontId="2" fillId="0" borderId="0"/>
    <xf numFmtId="0" fontId="2" fillId="0" borderId="0"/>
    <xf numFmtId="0" fontId="20" fillId="0" borderId="0"/>
    <xf numFmtId="0" fontId="1" fillId="0" borderId="0"/>
    <xf numFmtId="0" fontId="1" fillId="0" borderId="0"/>
    <xf numFmtId="0" fontId="22" fillId="0" borderId="0"/>
    <xf numFmtId="0" fontId="22" fillId="0" borderId="0"/>
  </cellStyleXfs>
  <cellXfs count="171">
    <xf numFmtId="0" fontId="0" fillId="0" borderId="0" xfId="0"/>
    <xf numFmtId="0" fontId="12" fillId="0" borderId="0" xfId="0" applyFont="1"/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wrapText="1"/>
    </xf>
    <xf numFmtId="0" fontId="15" fillId="0" borderId="0" xfId="0" applyFont="1" applyAlignment="1">
      <alignment horizontal="left" vertical="center"/>
    </xf>
    <xf numFmtId="0" fontId="14" fillId="0" borderId="0" xfId="0" applyFont="1"/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/>
    <xf numFmtId="0" fontId="17" fillId="0" borderId="0" xfId="0" applyFont="1"/>
    <xf numFmtId="0" fontId="18" fillId="0" borderId="0" xfId="0" applyFont="1"/>
    <xf numFmtId="3" fontId="12" fillId="0" borderId="0" xfId="0" applyNumberFormat="1" applyFont="1"/>
    <xf numFmtId="3" fontId="12" fillId="0" borderId="1" xfId="0" applyNumberFormat="1" applyFont="1" applyBorder="1" applyAlignment="1">
      <alignment horizontal="center" wrapText="1"/>
    </xf>
    <xf numFmtId="0" fontId="12" fillId="0" borderId="1" xfId="0" applyFont="1" applyBorder="1"/>
    <xf numFmtId="0" fontId="12" fillId="0" borderId="2" xfId="0" applyFont="1" applyBorder="1"/>
    <xf numFmtId="0" fontId="12" fillId="0" borderId="1" xfId="0" applyFont="1" applyBorder="1" applyAlignment="1">
      <alignment horizontal="center"/>
    </xf>
    <xf numFmtId="0" fontId="12" fillId="0" borderId="0" xfId="0" applyFont="1" applyAlignment="1">
      <alignment vertical="center"/>
    </xf>
    <xf numFmtId="0" fontId="12" fillId="0" borderId="1" xfId="3" applyFont="1" applyBorder="1" applyAlignment="1">
      <alignment horizontal="center" vertical="center" wrapText="1"/>
    </xf>
    <xf numFmtId="3" fontId="12" fillId="0" borderId="1" xfId="3" applyNumberFormat="1" applyFont="1" applyBorder="1" applyAlignment="1">
      <alignment horizontal="center" vertical="center" wrapText="1"/>
    </xf>
    <xf numFmtId="3" fontId="12" fillId="0" borderId="1" xfId="4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" xfId="4" applyFont="1" applyBorder="1" applyAlignment="1">
      <alignment horizontal="right" wrapText="1"/>
    </xf>
    <xf numFmtId="3" fontId="12" fillId="0" borderId="1" xfId="3" applyNumberFormat="1" applyFont="1" applyBorder="1" applyAlignment="1">
      <alignment horizontal="right" wrapText="1"/>
    </xf>
    <xf numFmtId="3" fontId="12" fillId="0" borderId="1" xfId="4" applyNumberFormat="1" applyFont="1" applyBorder="1" applyAlignment="1">
      <alignment horizontal="right" wrapText="1"/>
    </xf>
    <xf numFmtId="3" fontId="12" fillId="0" borderId="1" xfId="0" applyNumberFormat="1" applyFont="1" applyBorder="1"/>
    <xf numFmtId="3" fontId="17" fillId="0" borderId="1" xfId="0" applyNumberFormat="1" applyFont="1" applyBorder="1"/>
    <xf numFmtId="3" fontId="17" fillId="0" borderId="1" xfId="4" applyNumberFormat="1" applyFont="1" applyBorder="1" applyAlignment="1">
      <alignment horizontal="right" wrapText="1"/>
    </xf>
    <xf numFmtId="0" fontId="17" fillId="0" borderId="1" xfId="0" applyFont="1" applyBorder="1"/>
    <xf numFmtId="0" fontId="1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/>
    </xf>
    <xf numFmtId="3" fontId="12" fillId="0" borderId="1" xfId="0" applyNumberFormat="1" applyFont="1" applyBorder="1" applyAlignment="1">
      <alignment horizontal="right"/>
    </xf>
    <xf numFmtId="0" fontId="12" fillId="0" borderId="0" xfId="0" applyFont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1" fontId="12" fillId="0" borderId="0" xfId="0" applyNumberFormat="1" applyFont="1"/>
    <xf numFmtId="1" fontId="17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/>
    </xf>
    <xf numFmtId="0" fontId="12" fillId="0" borderId="1" xfId="0" applyFont="1" applyBorder="1" applyAlignment="1">
      <alignment horizontal="right" vertical="center"/>
    </xf>
    <xf numFmtId="1" fontId="12" fillId="0" borderId="1" xfId="0" applyNumberFormat="1" applyFont="1" applyBorder="1" applyAlignment="1">
      <alignment horizontal="right" vertical="center"/>
    </xf>
    <xf numFmtId="4" fontId="12" fillId="0" borderId="1" xfId="0" applyNumberFormat="1" applyFont="1" applyBorder="1" applyAlignment="1">
      <alignment vertical="center"/>
    </xf>
    <xf numFmtId="1" fontId="12" fillId="0" borderId="1" xfId="0" applyNumberFormat="1" applyFont="1" applyBorder="1" applyAlignment="1">
      <alignment vertical="center"/>
    </xf>
    <xf numFmtId="0" fontId="4" fillId="0" borderId="0" xfId="0" applyFont="1"/>
    <xf numFmtId="0" fontId="12" fillId="0" borderId="1" xfId="0" applyFont="1" applyBorder="1" applyAlignment="1">
      <alignment horizontal="center" wrapText="1"/>
    </xf>
    <xf numFmtId="3" fontId="12" fillId="0" borderId="1" xfId="0" applyNumberFormat="1" applyFont="1" applyBorder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7" fillId="0" borderId="1" xfId="0" applyFont="1" applyBorder="1" applyAlignment="1">
      <alignment horizontal="center" vertical="center"/>
    </xf>
    <xf numFmtId="0" fontId="8" fillId="0" borderId="0" xfId="0" applyFont="1"/>
    <xf numFmtId="0" fontId="16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49" fontId="12" fillId="0" borderId="1" xfId="0" applyNumberFormat="1" applyFont="1" applyBorder="1" applyAlignment="1" applyProtection="1">
      <alignment horizontal="right" wrapText="1"/>
      <protection locked="0"/>
    </xf>
    <xf numFmtId="3" fontId="6" fillId="0" borderId="1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3" fontId="12" fillId="0" borderId="4" xfId="0" applyNumberFormat="1" applyFont="1" applyBorder="1"/>
    <xf numFmtId="0" fontId="12" fillId="0" borderId="5" xfId="0" applyFont="1" applyBorder="1"/>
    <xf numFmtId="0" fontId="12" fillId="0" borderId="5" xfId="0" applyFont="1" applyBorder="1" applyAlignment="1">
      <alignment horizontal="center"/>
    </xf>
    <xf numFmtId="3" fontId="12" fillId="0" borderId="1" xfId="0" applyNumberFormat="1" applyFont="1" applyBorder="1" applyAlignment="1">
      <alignment horizontal="center"/>
    </xf>
    <xf numFmtId="3" fontId="12" fillId="0" borderId="0" xfId="0" applyNumberFormat="1" applyFont="1" applyAlignment="1">
      <alignment wrapText="1"/>
    </xf>
    <xf numFmtId="0" fontId="12" fillId="0" borderId="1" xfId="0" applyFont="1" applyBorder="1" applyAlignment="1">
      <alignment horizontal="right" vertical="center" wrapText="1"/>
    </xf>
    <xf numFmtId="3" fontId="19" fillId="0" borderId="1" xfId="1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1" fontId="17" fillId="3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Border="1"/>
    <xf numFmtId="164" fontId="12" fillId="0" borderId="5" xfId="0" applyNumberFormat="1" applyFont="1" applyBorder="1"/>
    <xf numFmtId="164" fontId="12" fillId="0" borderId="0" xfId="0" applyNumberFormat="1" applyFont="1"/>
    <xf numFmtId="0" fontId="12" fillId="3" borderId="1" xfId="0" applyFont="1" applyFill="1" applyBorder="1" applyAlignment="1">
      <alignment horizontal="center" wrapText="1"/>
    </xf>
    <xf numFmtId="3" fontId="12" fillId="0" borderId="4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/>
    </xf>
    <xf numFmtId="3" fontId="19" fillId="3" borderId="1" xfId="1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1" fontId="17" fillId="4" borderId="1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24" fillId="5" borderId="13" xfId="0" applyFont="1" applyFill="1" applyBorder="1" applyAlignment="1">
      <alignment horizontal="center"/>
    </xf>
    <xf numFmtId="0" fontId="23" fillId="6" borderId="13" xfId="0" applyFont="1" applyFill="1" applyBorder="1" applyAlignment="1">
      <alignment horizontal="center"/>
    </xf>
    <xf numFmtId="0" fontId="23" fillId="0" borderId="13" xfId="0" applyFont="1" applyBorder="1" applyAlignment="1">
      <alignment horizontal="center"/>
    </xf>
    <xf numFmtId="0" fontId="23" fillId="0" borderId="0" xfId="0" applyFont="1" applyAlignment="1">
      <alignment wrapText="1"/>
    </xf>
    <xf numFmtId="0" fontId="0" fillId="0" borderId="0" xfId="0" applyAlignment="1">
      <alignment wrapText="1"/>
    </xf>
    <xf numFmtId="0" fontId="21" fillId="0" borderId="1" xfId="9" applyFont="1" applyBorder="1" applyAlignment="1">
      <alignment horizontal="right" wrapText="1"/>
    </xf>
    <xf numFmtId="0" fontId="12" fillId="0" borderId="2" xfId="0" applyFont="1" applyBorder="1" applyAlignment="1">
      <alignment horizontal="center"/>
    </xf>
    <xf numFmtId="0" fontId="12" fillId="0" borderId="1" xfId="4" applyFont="1" applyBorder="1" applyAlignment="1">
      <alignment wrapText="1"/>
    </xf>
    <xf numFmtId="0" fontId="17" fillId="0" borderId="1" xfId="0" applyFont="1" applyBorder="1" applyAlignment="1">
      <alignment horizontal="center"/>
    </xf>
    <xf numFmtId="0" fontId="12" fillId="0" borderId="1" xfId="1" applyFont="1" applyFill="1" applyBorder="1"/>
    <xf numFmtId="0" fontId="12" fillId="0" borderId="1" xfId="1" applyFont="1" applyFill="1" applyBorder="1" applyAlignment="1">
      <alignment horizontal="center"/>
    </xf>
    <xf numFmtId="0" fontId="6" fillId="0" borderId="1" xfId="8" applyFont="1" applyBorder="1" applyAlignment="1">
      <alignment horizontal="right" wrapText="1"/>
    </xf>
    <xf numFmtId="3" fontId="17" fillId="0" borderId="1" xfId="1" applyNumberFormat="1" applyFont="1" applyFill="1" applyBorder="1"/>
    <xf numFmtId="0" fontId="17" fillId="0" borderId="1" xfId="1" applyFont="1" applyFill="1" applyBorder="1" applyAlignment="1">
      <alignment horizontal="center"/>
    </xf>
    <xf numFmtId="3" fontId="17" fillId="0" borderId="1" xfId="1" applyNumberFormat="1" applyFont="1" applyFill="1" applyBorder="1" applyAlignment="1">
      <alignment horizontal="right"/>
    </xf>
    <xf numFmtId="3" fontId="17" fillId="0" borderId="1" xfId="1" applyNumberFormat="1" applyFont="1" applyFill="1" applyBorder="1" applyAlignment="1">
      <alignment horizontal="center"/>
    </xf>
    <xf numFmtId="0" fontId="25" fillId="0" borderId="7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5" fillId="3" borderId="14" xfId="0" applyFont="1" applyFill="1" applyBorder="1" applyAlignment="1">
      <alignment horizontal="center" vertical="center" wrapText="1"/>
    </xf>
    <xf numFmtId="0" fontId="26" fillId="3" borderId="16" xfId="0" applyFont="1" applyFill="1" applyBorder="1" applyAlignment="1">
      <alignment horizontal="center" vertical="center" wrapText="1"/>
    </xf>
    <xf numFmtId="0" fontId="26" fillId="3" borderId="15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0" fontId="28" fillId="0" borderId="4" xfId="0" applyFont="1" applyBorder="1" applyAlignment="1">
      <alignment horizontal="center" vertical="center" wrapText="1"/>
    </xf>
    <xf numFmtId="3" fontId="12" fillId="0" borderId="17" xfId="0" applyNumberFormat="1" applyFont="1" applyBorder="1" applyAlignment="1">
      <alignment horizontal="center" vertical="center" wrapText="1"/>
    </xf>
    <xf numFmtId="3" fontId="12" fillId="0" borderId="18" xfId="0" applyNumberFormat="1" applyFont="1" applyBorder="1" applyAlignment="1">
      <alignment horizontal="center" vertical="center" wrapText="1"/>
    </xf>
    <xf numFmtId="3" fontId="12" fillId="0" borderId="19" xfId="0" applyNumberFormat="1" applyFont="1" applyBorder="1" applyAlignment="1">
      <alignment horizontal="center" vertical="center" wrapText="1"/>
    </xf>
    <xf numFmtId="3" fontId="12" fillId="3" borderId="17" xfId="0" applyNumberFormat="1" applyFont="1" applyFill="1" applyBorder="1" applyAlignment="1">
      <alignment horizontal="center" vertical="center" wrapText="1"/>
    </xf>
    <xf numFmtId="3" fontId="12" fillId="3" borderId="19" xfId="0" applyNumberFormat="1" applyFont="1" applyFill="1" applyBorder="1" applyAlignment="1">
      <alignment horizontal="center" vertical="center" wrapText="1"/>
    </xf>
    <xf numFmtId="3" fontId="12" fillId="3" borderId="18" xfId="0" applyNumberFormat="1" applyFont="1" applyFill="1" applyBorder="1" applyAlignment="1">
      <alignment horizontal="center" vertical="center" wrapText="1"/>
    </xf>
    <xf numFmtId="0" fontId="29" fillId="0" borderId="0" xfId="0" applyFont="1"/>
    <xf numFmtId="0" fontId="12" fillId="0" borderId="0" xfId="0" applyFont="1" applyAlignment="1">
      <alignment horizontal="center"/>
    </xf>
    <xf numFmtId="0" fontId="5" fillId="0" borderId="0" xfId="0" applyFont="1"/>
    <xf numFmtId="0" fontId="30" fillId="0" borderId="4" xfId="0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30" fillId="3" borderId="20" xfId="0" applyFont="1" applyFill="1" applyBorder="1" applyAlignment="1">
      <alignment horizontal="center" vertical="center" wrapText="1"/>
    </xf>
    <xf numFmtId="0" fontId="30" fillId="3" borderId="16" xfId="0" applyFont="1" applyFill="1" applyBorder="1" applyAlignment="1">
      <alignment horizontal="center" vertical="center" wrapText="1"/>
    </xf>
    <xf numFmtId="0" fontId="27" fillId="0" borderId="0" xfId="0" applyFont="1"/>
    <xf numFmtId="49" fontId="6" fillId="0" borderId="4" xfId="0" applyNumberFormat="1" applyFont="1" applyBorder="1" applyAlignment="1">
      <alignment horizontal="left" vertical="center" wrapText="1"/>
    </xf>
    <xf numFmtId="3" fontId="6" fillId="0" borderId="21" xfId="0" applyNumberFormat="1" applyFont="1" applyBorder="1" applyAlignment="1">
      <alignment horizontal="center" vertical="center" wrapText="1"/>
    </xf>
    <xf numFmtId="3" fontId="6" fillId="0" borderId="22" xfId="0" applyNumberFormat="1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3" fontId="6" fillId="3" borderId="2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3" fontId="6" fillId="3" borderId="22" xfId="0" applyNumberFormat="1" applyFont="1" applyFill="1" applyBorder="1" applyAlignment="1">
      <alignment horizontal="center" vertical="center" wrapText="1"/>
    </xf>
    <xf numFmtId="3" fontId="6" fillId="0" borderId="17" xfId="0" applyNumberFormat="1" applyFont="1" applyBorder="1" applyAlignment="1">
      <alignment horizontal="center" vertical="center" wrapText="1"/>
    </xf>
    <xf numFmtId="3" fontId="6" fillId="0" borderId="18" xfId="0" applyNumberFormat="1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3" fontId="6" fillId="0" borderId="19" xfId="0" applyNumberFormat="1" applyFont="1" applyBorder="1" applyAlignment="1">
      <alignment horizontal="center" vertical="center" wrapText="1"/>
    </xf>
    <xf numFmtId="3" fontId="6" fillId="3" borderId="17" xfId="0" applyNumberFormat="1" applyFont="1" applyFill="1" applyBorder="1" applyAlignment="1">
      <alignment horizontal="center" vertical="center" wrapText="1"/>
    </xf>
    <xf numFmtId="3" fontId="6" fillId="3" borderId="19" xfId="0" applyNumberFormat="1" applyFont="1" applyFill="1" applyBorder="1" applyAlignment="1">
      <alignment horizontal="center" vertical="center" wrapText="1"/>
    </xf>
    <xf numFmtId="3" fontId="6" fillId="3" borderId="18" xfId="0" applyNumberFormat="1" applyFont="1" applyFill="1" applyBorder="1" applyAlignment="1">
      <alignment horizontal="center" vertical="center" wrapText="1"/>
    </xf>
    <xf numFmtId="0" fontId="31" fillId="0" borderId="0" xfId="0" applyFont="1"/>
    <xf numFmtId="0" fontId="12" fillId="0" borderId="4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3" fontId="19" fillId="3" borderId="4" xfId="1" applyNumberFormat="1" applyFont="1" applyFill="1" applyBorder="1" applyAlignment="1">
      <alignment horizontal="center" vertical="center"/>
    </xf>
    <xf numFmtId="3" fontId="19" fillId="3" borderId="12" xfId="1" applyNumberFormat="1" applyFont="1" applyFill="1" applyBorder="1" applyAlignment="1">
      <alignment horizontal="center" vertical="center"/>
    </xf>
    <xf numFmtId="3" fontId="19" fillId="3" borderId="5" xfId="1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3" fontId="12" fillId="0" borderId="7" xfId="0" applyNumberFormat="1" applyFont="1" applyBorder="1" applyAlignment="1">
      <alignment horizontal="center" vertical="center"/>
    </xf>
    <xf numFmtId="3" fontId="12" fillId="0" borderId="1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3" fontId="12" fillId="0" borderId="8" xfId="0" applyNumberFormat="1" applyFont="1" applyBorder="1" applyAlignment="1">
      <alignment horizontal="center" vertical="center" wrapText="1"/>
    </xf>
    <xf numFmtId="3" fontId="12" fillId="0" borderId="9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3" fontId="12" fillId="0" borderId="8" xfId="0" applyNumberFormat="1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3" fontId="19" fillId="0" borderId="4" xfId="1" applyNumberFormat="1" applyFont="1" applyFill="1" applyBorder="1" applyAlignment="1">
      <alignment horizontal="center" vertical="center"/>
    </xf>
    <xf numFmtId="3" fontId="19" fillId="0" borderId="12" xfId="1" applyNumberFormat="1" applyFont="1" applyFill="1" applyBorder="1" applyAlignment="1">
      <alignment horizontal="center" vertical="center"/>
    </xf>
    <xf numFmtId="3" fontId="19" fillId="0" borderId="5" xfId="1" applyNumberFormat="1" applyFont="1" applyFill="1" applyBorder="1" applyAlignment="1">
      <alignment horizontal="center" vertical="center"/>
    </xf>
    <xf numFmtId="3" fontId="12" fillId="0" borderId="10" xfId="0" applyNumberFormat="1" applyFont="1" applyBorder="1" applyAlignment="1">
      <alignment horizontal="center" vertical="center"/>
    </xf>
    <xf numFmtId="3" fontId="19" fillId="0" borderId="1" xfId="1" applyNumberFormat="1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12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center" wrapText="1"/>
    </xf>
  </cellXfs>
  <cellStyles count="10">
    <cellStyle name="Bueno" xfId="1" builtinId="26"/>
    <cellStyle name="Normal" xfId="0" builtinId="0"/>
    <cellStyle name="Normal 2" xfId="2" xr:uid="{00000000-0005-0000-0000-000002000000}"/>
    <cellStyle name="Normal 2 2" xfId="7" xr:uid="{00000000-0005-0000-0000-000003000000}"/>
    <cellStyle name="Normal 2 3" xfId="6" xr:uid="{00000000-0005-0000-0000-000004000000}"/>
    <cellStyle name="Normal 3" xfId="5" xr:uid="{00000000-0005-0000-0000-000005000000}"/>
    <cellStyle name="Normal_Hoja1" xfId="3" xr:uid="{00000000-0005-0000-0000-000006000000}"/>
    <cellStyle name="Normal_Indicador 41_CCAA" xfId="8" xr:uid="{A48A22A5-1473-47FA-B1F1-006C88B3B32A}"/>
    <cellStyle name="Normal_Indicador 41_Tipologías" xfId="9" xr:uid="{F8877796-DB80-493E-B6AE-0D6949704452}"/>
    <cellStyle name="Normal_NUMERO_CCAA" xfId="4" xr:uid="{00000000-0005-0000-0000-000007000000}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1F497D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1F497D"/>
        <name val="Calibri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1F497D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1F497D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1F497D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1F497D"/>
        <name val="Calibri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INDICADOR</a:t>
            </a:r>
            <a:r>
              <a:rPr lang="es-ES" baseline="0"/>
              <a:t> 41_COMUNIDADES AUTONÓMAS </a:t>
            </a:r>
            <a:endParaRPr lang="es-ES"/>
          </a:p>
        </c:rich>
      </c:tx>
      <c:layout>
        <c:manualLayout>
          <c:xMode val="edge"/>
          <c:yMode val="edge"/>
          <c:x val="0.12051929197256141"/>
          <c:y val="2.1138211382113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'Indicador 41_CCAA'!$AH$2</c:f>
              <c:strCache>
                <c:ptCount val="1"/>
                <c:pt idx="0">
                  <c:v>Nº de LIG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'Indicador 41_CCAA'!$A$3:$A$21</c:f>
              <c:strCache>
                <c:ptCount val="19"/>
                <c:pt idx="0">
                  <c:v>Andalucía</c:v>
                </c:pt>
                <c:pt idx="1">
                  <c:v>Aragón</c:v>
                </c:pt>
                <c:pt idx="2">
                  <c:v>Canarias</c:v>
                </c:pt>
                <c:pt idx="3">
                  <c:v>Cantabria</c:v>
                </c:pt>
                <c:pt idx="4">
                  <c:v>Castilla y León</c:v>
                </c:pt>
                <c:pt idx="5">
                  <c:v>Castilla-La Mancha</c:v>
                </c:pt>
                <c:pt idx="6">
                  <c:v>Cataluña</c:v>
                </c:pt>
                <c:pt idx="7">
                  <c:v>Ciudad de Ceuta</c:v>
                </c:pt>
                <c:pt idx="8">
                  <c:v>Ciudad de Melilla</c:v>
                </c:pt>
                <c:pt idx="9">
                  <c:v>Comunidad Foral de Navarra</c:v>
                </c:pt>
                <c:pt idx="10">
                  <c:v>Comunidad de Madrid</c:v>
                </c:pt>
                <c:pt idx="11">
                  <c:v>Comunitat Valenciana</c:v>
                </c:pt>
                <c:pt idx="12">
                  <c:v>Extremadura</c:v>
                </c:pt>
                <c:pt idx="13">
                  <c:v>Galicia</c:v>
                </c:pt>
                <c:pt idx="14">
                  <c:v>Illes Balears</c:v>
                </c:pt>
                <c:pt idx="15">
                  <c:v>La Rioja</c:v>
                </c:pt>
                <c:pt idx="16">
                  <c:v>País Vasco</c:v>
                </c:pt>
                <c:pt idx="17">
                  <c:v>Principado de Asturias</c:v>
                </c:pt>
                <c:pt idx="18">
                  <c:v>Región de Murcia</c:v>
                </c:pt>
              </c:strCache>
            </c:strRef>
          </c:cat>
          <c:val>
            <c:numRef>
              <c:f>'Indicador 41_CCAA'!$AH$3:$AH$21</c:f>
              <c:numCache>
                <c:formatCode>General</c:formatCode>
                <c:ptCount val="19"/>
                <c:pt idx="0">
                  <c:v>757</c:v>
                </c:pt>
                <c:pt idx="1">
                  <c:v>526</c:v>
                </c:pt>
                <c:pt idx="2">
                  <c:v>300</c:v>
                </c:pt>
                <c:pt idx="3">
                  <c:v>42</c:v>
                </c:pt>
                <c:pt idx="4">
                  <c:v>619</c:v>
                </c:pt>
                <c:pt idx="5">
                  <c:v>553</c:v>
                </c:pt>
                <c:pt idx="6">
                  <c:v>441</c:v>
                </c:pt>
                <c:pt idx="7">
                  <c:v>6</c:v>
                </c:pt>
                <c:pt idx="8">
                  <c:v>6</c:v>
                </c:pt>
                <c:pt idx="9">
                  <c:v>133</c:v>
                </c:pt>
                <c:pt idx="10">
                  <c:v>96</c:v>
                </c:pt>
                <c:pt idx="11">
                  <c:v>129</c:v>
                </c:pt>
                <c:pt idx="12">
                  <c:v>157</c:v>
                </c:pt>
                <c:pt idx="13">
                  <c:v>178</c:v>
                </c:pt>
                <c:pt idx="14">
                  <c:v>116</c:v>
                </c:pt>
                <c:pt idx="15">
                  <c:v>79</c:v>
                </c:pt>
                <c:pt idx="16">
                  <c:v>170</c:v>
                </c:pt>
                <c:pt idx="17">
                  <c:v>212</c:v>
                </c:pt>
                <c:pt idx="18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55-4C3D-89D9-B8B884E7DFA6}"/>
            </c:ext>
          </c:extLst>
        </c:ser>
        <c:ser>
          <c:idx val="1"/>
          <c:order val="1"/>
          <c:tx>
            <c:strRef>
              <c:f>'Indicador 41_CCAA'!$AI$2</c:f>
              <c:strCache>
                <c:ptCount val="1"/>
                <c:pt idx="0">
                  <c:v>Nº  de Geosites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5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'Indicador 41_CCAA'!$A$3:$A$21</c:f>
              <c:strCache>
                <c:ptCount val="19"/>
                <c:pt idx="0">
                  <c:v>Andalucía</c:v>
                </c:pt>
                <c:pt idx="1">
                  <c:v>Aragón</c:v>
                </c:pt>
                <c:pt idx="2">
                  <c:v>Canarias</c:v>
                </c:pt>
                <c:pt idx="3">
                  <c:v>Cantabria</c:v>
                </c:pt>
                <c:pt idx="4">
                  <c:v>Castilla y León</c:v>
                </c:pt>
                <c:pt idx="5">
                  <c:v>Castilla-La Mancha</c:v>
                </c:pt>
                <c:pt idx="6">
                  <c:v>Cataluña</c:v>
                </c:pt>
                <c:pt idx="7">
                  <c:v>Ciudad de Ceuta</c:v>
                </c:pt>
                <c:pt idx="8">
                  <c:v>Ciudad de Melilla</c:v>
                </c:pt>
                <c:pt idx="9">
                  <c:v>Comunidad Foral de Navarra</c:v>
                </c:pt>
                <c:pt idx="10">
                  <c:v>Comunidad de Madrid</c:v>
                </c:pt>
                <c:pt idx="11">
                  <c:v>Comunitat Valenciana</c:v>
                </c:pt>
                <c:pt idx="12">
                  <c:v>Extremadura</c:v>
                </c:pt>
                <c:pt idx="13">
                  <c:v>Galicia</c:v>
                </c:pt>
                <c:pt idx="14">
                  <c:v>Illes Balears</c:v>
                </c:pt>
                <c:pt idx="15">
                  <c:v>La Rioja</c:v>
                </c:pt>
                <c:pt idx="16">
                  <c:v>País Vasco</c:v>
                </c:pt>
                <c:pt idx="17">
                  <c:v>Principado de Asturias</c:v>
                </c:pt>
                <c:pt idx="18">
                  <c:v>Región de Murcia</c:v>
                </c:pt>
              </c:strCache>
            </c:strRef>
          </c:cat>
          <c:val>
            <c:numRef>
              <c:f>'Indicador 41_CCAA'!$AI$3:$AI$21</c:f>
              <c:numCache>
                <c:formatCode>General</c:formatCode>
                <c:ptCount val="19"/>
                <c:pt idx="0">
                  <c:v>97</c:v>
                </c:pt>
                <c:pt idx="1">
                  <c:v>15</c:v>
                </c:pt>
                <c:pt idx="2">
                  <c:v>15</c:v>
                </c:pt>
                <c:pt idx="3">
                  <c:v>7</c:v>
                </c:pt>
                <c:pt idx="4">
                  <c:v>17</c:v>
                </c:pt>
                <c:pt idx="5">
                  <c:v>24</c:v>
                </c:pt>
                <c:pt idx="6">
                  <c:v>11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9</c:v>
                </c:pt>
                <c:pt idx="12">
                  <c:v>2</c:v>
                </c:pt>
                <c:pt idx="13">
                  <c:v>17</c:v>
                </c:pt>
                <c:pt idx="14">
                  <c:v>3</c:v>
                </c:pt>
                <c:pt idx="15">
                  <c:v>19</c:v>
                </c:pt>
                <c:pt idx="16">
                  <c:v>8</c:v>
                </c:pt>
                <c:pt idx="17">
                  <c:v>11</c:v>
                </c:pt>
                <c:pt idx="1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55-4C3D-89D9-B8B884E7DFA6}"/>
            </c:ext>
          </c:extLst>
        </c:ser>
        <c:ser>
          <c:idx val="2"/>
          <c:order val="2"/>
          <c:tx>
            <c:strRef>
              <c:f>'Indicador 41_CCAA'!$AJ$2</c:f>
              <c:strCache>
                <c:ptCount val="1"/>
                <c:pt idx="0">
                  <c:v>Nº IUGS-Geological Heritage Sites 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4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'Indicador 41_CCAA'!$AJ$3:$AJ$21</c:f>
              <c:numCache>
                <c:formatCode>General</c:formatCode>
                <c:ptCount val="19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25-43CD-A667-7A14DA091A4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560681584"/>
        <c:axId val="1"/>
      </c:barChart>
      <c:catAx>
        <c:axId val="5606815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60681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6948704781467533"/>
          <c:y val="5.7056910569105689E-2"/>
          <c:w val="0.23707846645751562"/>
          <c:h val="2.74392164394084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INTERÉS</a:t>
            </a:r>
            <a:r>
              <a:rPr lang="en-US" baseline="0"/>
              <a:t> PRINCIPAL LIG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6"/>
          <c:order val="0"/>
          <c:tx>
            <c:strRef>
              <c:f>'Indicador 41_Tipologías'!$I$2</c:f>
              <c:strCache>
                <c:ptCount val="1"/>
                <c:pt idx="0">
                  <c:v>Nº de LIG 2009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60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60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lumMod val="60000"/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'Indicador 41_Tipologías'!$I$3:$I$15</c:f>
              <c:numCache>
                <c:formatCode>#,##0</c:formatCode>
                <c:ptCount val="13"/>
                <c:pt idx="0" formatCode="General">
                  <c:v>0</c:v>
                </c:pt>
                <c:pt idx="1">
                  <c:v>383</c:v>
                </c:pt>
                <c:pt idx="2" formatCode="General">
                  <c:v>670</c:v>
                </c:pt>
                <c:pt idx="3" formatCode="General">
                  <c:v>0</c:v>
                </c:pt>
                <c:pt idx="4">
                  <c:v>92</c:v>
                </c:pt>
                <c:pt idx="5">
                  <c:v>0</c:v>
                </c:pt>
                <c:pt idx="6">
                  <c:v>17</c:v>
                </c:pt>
                <c:pt idx="7">
                  <c:v>112</c:v>
                </c:pt>
                <c:pt idx="8">
                  <c:v>129</c:v>
                </c:pt>
                <c:pt idx="9">
                  <c:v>160</c:v>
                </c:pt>
                <c:pt idx="10">
                  <c:v>249</c:v>
                </c:pt>
                <c:pt idx="11">
                  <c:v>235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63-48EC-BC40-992449E7D784}"/>
            </c:ext>
          </c:extLst>
        </c:ser>
        <c:ser>
          <c:idx val="4"/>
          <c:order val="1"/>
          <c:tx>
            <c:strRef>
              <c:f>'Indicador 41_Tipologías'!$H$2</c:f>
              <c:strCache>
                <c:ptCount val="1"/>
                <c:pt idx="0">
                  <c:v>Nº de LIG 2018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5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'Indicador 41_Tipologías'!$A$3:$A$15</c:f>
              <c:strCache>
                <c:ptCount val="13"/>
                <c:pt idx="0">
                  <c:v>Edafológico</c:v>
                </c:pt>
                <c:pt idx="1">
                  <c:v>Estratigráfico</c:v>
                </c:pt>
                <c:pt idx="2">
                  <c:v>Geomorfológico</c:v>
                </c:pt>
                <c:pt idx="3">
                  <c:v>Geotécnico</c:v>
                </c:pt>
                <c:pt idx="4">
                  <c:v>Hidrogeológico</c:v>
                </c:pt>
                <c:pt idx="5">
                  <c:v>Historia de la Geología</c:v>
                </c:pt>
                <c:pt idx="6">
                  <c:v>Mineralógico</c:v>
                </c:pt>
                <c:pt idx="7">
                  <c:v>Minero-metalogenético</c:v>
                </c:pt>
                <c:pt idx="8">
                  <c:v>Paleontológico</c:v>
                </c:pt>
                <c:pt idx="9">
                  <c:v>Petrológico-geoquímico</c:v>
                </c:pt>
                <c:pt idx="10">
                  <c:v>Sedimentológico</c:v>
                </c:pt>
                <c:pt idx="11">
                  <c:v>Tectónico</c:v>
                </c:pt>
                <c:pt idx="12">
                  <c:v>Volcanológico</c:v>
                </c:pt>
              </c:strCache>
            </c:strRef>
          </c:cat>
          <c:val>
            <c:numRef>
              <c:f>'Indicador 41_Tipologías'!$H$3:$H$15</c:f>
              <c:numCache>
                <c:formatCode>#,##0</c:formatCode>
                <c:ptCount val="13"/>
                <c:pt idx="0" formatCode="General">
                  <c:v>0</c:v>
                </c:pt>
                <c:pt idx="1">
                  <c:v>586</c:v>
                </c:pt>
                <c:pt idx="2" formatCode="General">
                  <c:v>1257</c:v>
                </c:pt>
                <c:pt idx="3" formatCode="General">
                  <c:v>0</c:v>
                </c:pt>
                <c:pt idx="4">
                  <c:v>202</c:v>
                </c:pt>
                <c:pt idx="5">
                  <c:v>0</c:v>
                </c:pt>
                <c:pt idx="6">
                  <c:v>52</c:v>
                </c:pt>
                <c:pt idx="7">
                  <c:v>189</c:v>
                </c:pt>
                <c:pt idx="8">
                  <c:v>201</c:v>
                </c:pt>
                <c:pt idx="9">
                  <c:v>266</c:v>
                </c:pt>
                <c:pt idx="10">
                  <c:v>333</c:v>
                </c:pt>
                <c:pt idx="11">
                  <c:v>434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1A-45DF-B235-3AE9A33AE9EB}"/>
            </c:ext>
          </c:extLst>
        </c:ser>
        <c:ser>
          <c:idx val="3"/>
          <c:order val="2"/>
          <c:tx>
            <c:strRef>
              <c:f>'Indicador 41_Tipologías'!$G$2</c:f>
              <c:strCache>
                <c:ptCount val="1"/>
                <c:pt idx="0">
                  <c:v>Nº de LIG 2019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4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'Indicador 41_Tipologías'!$A$3:$A$15</c:f>
              <c:strCache>
                <c:ptCount val="13"/>
                <c:pt idx="0">
                  <c:v>Edafológico</c:v>
                </c:pt>
                <c:pt idx="1">
                  <c:v>Estratigráfico</c:v>
                </c:pt>
                <c:pt idx="2">
                  <c:v>Geomorfológico</c:v>
                </c:pt>
                <c:pt idx="3">
                  <c:v>Geotécnico</c:v>
                </c:pt>
                <c:pt idx="4">
                  <c:v>Hidrogeológico</c:v>
                </c:pt>
                <c:pt idx="5">
                  <c:v>Historia de la Geología</c:v>
                </c:pt>
                <c:pt idx="6">
                  <c:v>Mineralógico</c:v>
                </c:pt>
                <c:pt idx="7">
                  <c:v>Minero-metalogenético</c:v>
                </c:pt>
                <c:pt idx="8">
                  <c:v>Paleontológico</c:v>
                </c:pt>
                <c:pt idx="9">
                  <c:v>Petrológico-geoquímico</c:v>
                </c:pt>
                <c:pt idx="10">
                  <c:v>Sedimentológico</c:v>
                </c:pt>
                <c:pt idx="11">
                  <c:v>Tectónico</c:v>
                </c:pt>
                <c:pt idx="12">
                  <c:v>Volcanológico</c:v>
                </c:pt>
              </c:strCache>
            </c:strRef>
          </c:cat>
          <c:val>
            <c:numRef>
              <c:f>'Indicador 41_Tipologías'!$G$3:$G$15</c:f>
              <c:numCache>
                <c:formatCode>#,##0</c:formatCode>
                <c:ptCount val="13"/>
                <c:pt idx="0" formatCode="General">
                  <c:v>2</c:v>
                </c:pt>
                <c:pt idx="1">
                  <c:v>671</c:v>
                </c:pt>
                <c:pt idx="2" formatCode="General">
                  <c:v>1391</c:v>
                </c:pt>
                <c:pt idx="3" formatCode="General">
                  <c:v>0</c:v>
                </c:pt>
                <c:pt idx="4">
                  <c:v>214</c:v>
                </c:pt>
                <c:pt idx="5">
                  <c:v>2</c:v>
                </c:pt>
                <c:pt idx="6">
                  <c:v>68</c:v>
                </c:pt>
                <c:pt idx="7">
                  <c:v>227</c:v>
                </c:pt>
                <c:pt idx="8">
                  <c:v>295</c:v>
                </c:pt>
                <c:pt idx="9">
                  <c:v>332</c:v>
                </c:pt>
                <c:pt idx="10">
                  <c:v>375</c:v>
                </c:pt>
                <c:pt idx="11">
                  <c:v>473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1A-45DF-B235-3AE9A33AE9EB}"/>
            </c:ext>
          </c:extLst>
        </c:ser>
        <c:ser>
          <c:idx val="2"/>
          <c:order val="3"/>
          <c:tx>
            <c:strRef>
              <c:f>'Indicador 41_Tipologías'!$F$2</c:f>
              <c:strCache>
                <c:ptCount val="1"/>
                <c:pt idx="0">
                  <c:v>Nº de LIG 2020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110000"/>
                    <a:satMod val="105000"/>
                    <a:tint val="67000"/>
                  </a:schemeClr>
                </a:gs>
                <a:gs pos="50000">
                  <a:schemeClr val="accent3">
                    <a:lumMod val="105000"/>
                    <a:satMod val="103000"/>
                    <a:tint val="73000"/>
                  </a:schemeClr>
                </a:gs>
                <a:gs pos="100000">
                  <a:schemeClr val="accent3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3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'Indicador 41_Tipologías'!$A$3:$A$15</c:f>
              <c:strCache>
                <c:ptCount val="13"/>
                <c:pt idx="0">
                  <c:v>Edafológico</c:v>
                </c:pt>
                <c:pt idx="1">
                  <c:v>Estratigráfico</c:v>
                </c:pt>
                <c:pt idx="2">
                  <c:v>Geomorfológico</c:v>
                </c:pt>
                <c:pt idx="3">
                  <c:v>Geotécnico</c:v>
                </c:pt>
                <c:pt idx="4">
                  <c:v>Hidrogeológico</c:v>
                </c:pt>
                <c:pt idx="5">
                  <c:v>Historia de la Geología</c:v>
                </c:pt>
                <c:pt idx="6">
                  <c:v>Mineralógico</c:v>
                </c:pt>
                <c:pt idx="7">
                  <c:v>Minero-metalogenético</c:v>
                </c:pt>
                <c:pt idx="8">
                  <c:v>Paleontológico</c:v>
                </c:pt>
                <c:pt idx="9">
                  <c:v>Petrológico-geoquímico</c:v>
                </c:pt>
                <c:pt idx="10">
                  <c:v>Sedimentológico</c:v>
                </c:pt>
                <c:pt idx="11">
                  <c:v>Tectónico</c:v>
                </c:pt>
                <c:pt idx="12">
                  <c:v>Volcanológico</c:v>
                </c:pt>
              </c:strCache>
            </c:strRef>
          </c:cat>
          <c:val>
            <c:numRef>
              <c:f>'Indicador 41_Tipologías'!$F$3:$F$15</c:f>
              <c:numCache>
                <c:formatCode>#,##0</c:formatCode>
                <c:ptCount val="13"/>
                <c:pt idx="0" formatCode="General">
                  <c:v>2</c:v>
                </c:pt>
                <c:pt idx="1">
                  <c:v>677</c:v>
                </c:pt>
                <c:pt idx="2" formatCode="General">
                  <c:v>1395</c:v>
                </c:pt>
                <c:pt idx="3" formatCode="General">
                  <c:v>0</c:v>
                </c:pt>
                <c:pt idx="4">
                  <c:v>215</c:v>
                </c:pt>
                <c:pt idx="5">
                  <c:v>2</c:v>
                </c:pt>
                <c:pt idx="6">
                  <c:v>71</c:v>
                </c:pt>
                <c:pt idx="7">
                  <c:v>228</c:v>
                </c:pt>
                <c:pt idx="8">
                  <c:v>300</c:v>
                </c:pt>
                <c:pt idx="9">
                  <c:v>343</c:v>
                </c:pt>
                <c:pt idx="10">
                  <c:v>378</c:v>
                </c:pt>
                <c:pt idx="11">
                  <c:v>478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1A-45DF-B235-3AE9A33AE9EB}"/>
            </c:ext>
          </c:extLst>
        </c:ser>
        <c:ser>
          <c:idx val="0"/>
          <c:order val="4"/>
          <c:tx>
            <c:strRef>
              <c:f>'Indicador 41_Tipologías'!$E$2</c:f>
              <c:strCache>
                <c:ptCount val="1"/>
                <c:pt idx="0">
                  <c:v>Nº de LIG 2021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'Indicador 41_Tipologías'!$A$3:$A$15</c:f>
              <c:strCache>
                <c:ptCount val="13"/>
                <c:pt idx="0">
                  <c:v>Edafológico</c:v>
                </c:pt>
                <c:pt idx="1">
                  <c:v>Estratigráfico</c:v>
                </c:pt>
                <c:pt idx="2">
                  <c:v>Geomorfológico</c:v>
                </c:pt>
                <c:pt idx="3">
                  <c:v>Geotécnico</c:v>
                </c:pt>
                <c:pt idx="4">
                  <c:v>Hidrogeológico</c:v>
                </c:pt>
                <c:pt idx="5">
                  <c:v>Historia de la Geología</c:v>
                </c:pt>
                <c:pt idx="6">
                  <c:v>Mineralógico</c:v>
                </c:pt>
                <c:pt idx="7">
                  <c:v>Minero-metalogenético</c:v>
                </c:pt>
                <c:pt idx="8">
                  <c:v>Paleontológico</c:v>
                </c:pt>
                <c:pt idx="9">
                  <c:v>Petrológico-geoquímico</c:v>
                </c:pt>
                <c:pt idx="10">
                  <c:v>Sedimentológico</c:v>
                </c:pt>
                <c:pt idx="11">
                  <c:v>Tectónico</c:v>
                </c:pt>
                <c:pt idx="12">
                  <c:v>Volcanológico</c:v>
                </c:pt>
              </c:strCache>
            </c:strRef>
          </c:cat>
          <c:val>
            <c:numRef>
              <c:f>'Indicador 41_Tipologías'!$E$3:$E$15</c:f>
              <c:numCache>
                <c:formatCode>#,##0</c:formatCode>
                <c:ptCount val="13"/>
                <c:pt idx="0" formatCode="General">
                  <c:v>3</c:v>
                </c:pt>
                <c:pt idx="1">
                  <c:v>690</c:v>
                </c:pt>
                <c:pt idx="2" formatCode="General">
                  <c:v>1440</c:v>
                </c:pt>
                <c:pt idx="3" formatCode="General">
                  <c:v>0</c:v>
                </c:pt>
                <c:pt idx="4">
                  <c:v>228</c:v>
                </c:pt>
                <c:pt idx="5">
                  <c:v>5</c:v>
                </c:pt>
                <c:pt idx="6">
                  <c:v>79</c:v>
                </c:pt>
                <c:pt idx="7">
                  <c:v>232</c:v>
                </c:pt>
                <c:pt idx="8">
                  <c:v>325</c:v>
                </c:pt>
                <c:pt idx="9">
                  <c:v>337</c:v>
                </c:pt>
                <c:pt idx="10">
                  <c:v>419</c:v>
                </c:pt>
                <c:pt idx="11">
                  <c:v>498</c:v>
                </c:pt>
                <c:pt idx="12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1A-45DF-B235-3AE9A33AE9EB}"/>
            </c:ext>
          </c:extLst>
        </c:ser>
        <c:ser>
          <c:idx val="1"/>
          <c:order val="5"/>
          <c:tx>
            <c:strRef>
              <c:f>'Indicador 41_Tipologías'!$D$2</c:f>
              <c:strCache>
                <c:ptCount val="1"/>
                <c:pt idx="0">
                  <c:v>Nº de LIG 2022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'Indicador 41_Tipologías'!$A$3:$A$15</c:f>
              <c:strCache>
                <c:ptCount val="13"/>
                <c:pt idx="0">
                  <c:v>Edafológico</c:v>
                </c:pt>
                <c:pt idx="1">
                  <c:v>Estratigráfico</c:v>
                </c:pt>
                <c:pt idx="2">
                  <c:v>Geomorfológico</c:v>
                </c:pt>
                <c:pt idx="3">
                  <c:v>Geotécnico</c:v>
                </c:pt>
                <c:pt idx="4">
                  <c:v>Hidrogeológico</c:v>
                </c:pt>
                <c:pt idx="5">
                  <c:v>Historia de la Geología</c:v>
                </c:pt>
                <c:pt idx="6">
                  <c:v>Mineralógico</c:v>
                </c:pt>
                <c:pt idx="7">
                  <c:v>Minero-metalogenético</c:v>
                </c:pt>
                <c:pt idx="8">
                  <c:v>Paleontológico</c:v>
                </c:pt>
                <c:pt idx="9">
                  <c:v>Petrológico-geoquímico</c:v>
                </c:pt>
                <c:pt idx="10">
                  <c:v>Sedimentológico</c:v>
                </c:pt>
                <c:pt idx="11">
                  <c:v>Tectónico</c:v>
                </c:pt>
                <c:pt idx="12">
                  <c:v>Volcanológico</c:v>
                </c:pt>
              </c:strCache>
            </c:strRef>
          </c:cat>
          <c:val>
            <c:numRef>
              <c:f>'Indicador 41_Tipologías'!$D$3:$D$15</c:f>
              <c:numCache>
                <c:formatCode>#,##0</c:formatCode>
                <c:ptCount val="13"/>
                <c:pt idx="0" formatCode="General">
                  <c:v>10</c:v>
                </c:pt>
                <c:pt idx="1">
                  <c:v>712</c:v>
                </c:pt>
                <c:pt idx="2" formatCode="General">
                  <c:v>1514</c:v>
                </c:pt>
                <c:pt idx="3" formatCode="General">
                  <c:v>0</c:v>
                </c:pt>
                <c:pt idx="4">
                  <c:v>237</c:v>
                </c:pt>
                <c:pt idx="5">
                  <c:v>5</c:v>
                </c:pt>
                <c:pt idx="6">
                  <c:v>87</c:v>
                </c:pt>
                <c:pt idx="7">
                  <c:v>231</c:v>
                </c:pt>
                <c:pt idx="8">
                  <c:v>345</c:v>
                </c:pt>
                <c:pt idx="9">
                  <c:v>359</c:v>
                </c:pt>
                <c:pt idx="10">
                  <c:v>446</c:v>
                </c:pt>
                <c:pt idx="11">
                  <c:v>521</c:v>
                </c:pt>
                <c:pt idx="12">
                  <c:v>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1A-45DF-B235-3AE9A33AE9EB}"/>
            </c:ext>
          </c:extLst>
        </c:ser>
        <c:ser>
          <c:idx val="5"/>
          <c:order val="6"/>
          <c:tx>
            <c:strRef>
              <c:f>'Indicador 41_Tipologías'!$C$2</c:f>
              <c:strCache>
                <c:ptCount val="1"/>
                <c:pt idx="0">
                  <c:v>Nº de LIG 2023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'Indicador 41_Tipologías'!$A$3:$A$15</c:f>
              <c:strCache>
                <c:ptCount val="13"/>
                <c:pt idx="0">
                  <c:v>Edafológico</c:v>
                </c:pt>
                <c:pt idx="1">
                  <c:v>Estratigráfico</c:v>
                </c:pt>
                <c:pt idx="2">
                  <c:v>Geomorfológico</c:v>
                </c:pt>
                <c:pt idx="3">
                  <c:v>Geotécnico</c:v>
                </c:pt>
                <c:pt idx="4">
                  <c:v>Hidrogeológico</c:v>
                </c:pt>
                <c:pt idx="5">
                  <c:v>Historia de la Geología</c:v>
                </c:pt>
                <c:pt idx="6">
                  <c:v>Mineralógico</c:v>
                </c:pt>
                <c:pt idx="7">
                  <c:v>Minero-metalogenético</c:v>
                </c:pt>
                <c:pt idx="8">
                  <c:v>Paleontológico</c:v>
                </c:pt>
                <c:pt idx="9">
                  <c:v>Petrológico-geoquímico</c:v>
                </c:pt>
                <c:pt idx="10">
                  <c:v>Sedimentológico</c:v>
                </c:pt>
                <c:pt idx="11">
                  <c:v>Tectónico</c:v>
                </c:pt>
                <c:pt idx="12">
                  <c:v>Volcanológico</c:v>
                </c:pt>
              </c:strCache>
            </c:strRef>
          </c:cat>
          <c:val>
            <c:numRef>
              <c:f>'Indicador 41_Tipologías'!$C$3:$C$15</c:f>
              <c:numCache>
                <c:formatCode>#,##0</c:formatCode>
                <c:ptCount val="13"/>
                <c:pt idx="0" formatCode="General">
                  <c:v>10</c:v>
                </c:pt>
                <c:pt idx="1">
                  <c:v>713</c:v>
                </c:pt>
                <c:pt idx="2" formatCode="General">
                  <c:v>1516</c:v>
                </c:pt>
                <c:pt idx="3" formatCode="General">
                  <c:v>0</c:v>
                </c:pt>
                <c:pt idx="4">
                  <c:v>239</c:v>
                </c:pt>
                <c:pt idx="5">
                  <c:v>5</c:v>
                </c:pt>
                <c:pt idx="6">
                  <c:v>88</c:v>
                </c:pt>
                <c:pt idx="7">
                  <c:v>231</c:v>
                </c:pt>
                <c:pt idx="8">
                  <c:v>346</c:v>
                </c:pt>
                <c:pt idx="9">
                  <c:v>359</c:v>
                </c:pt>
                <c:pt idx="10">
                  <c:v>446</c:v>
                </c:pt>
                <c:pt idx="11">
                  <c:v>521</c:v>
                </c:pt>
                <c:pt idx="12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41A-45DF-B235-3AE9A33AE9EB}"/>
            </c:ext>
          </c:extLst>
        </c:ser>
        <c:ser>
          <c:idx val="7"/>
          <c:order val="7"/>
          <c:tx>
            <c:strRef>
              <c:f>'Indicador 41_Tipologías'!$B$2</c:f>
              <c:strCache>
                <c:ptCount val="1"/>
                <c:pt idx="0">
                  <c:v>Nº de LIG 2024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60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60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lumMod val="60000"/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'Indicador 41_Tipologías'!$B$3:$B$15</c:f>
              <c:numCache>
                <c:formatCode>General</c:formatCode>
                <c:ptCount val="13"/>
                <c:pt idx="0">
                  <c:v>14</c:v>
                </c:pt>
                <c:pt idx="1">
                  <c:v>714</c:v>
                </c:pt>
                <c:pt idx="2">
                  <c:v>1523</c:v>
                </c:pt>
                <c:pt idx="3">
                  <c:v>1</c:v>
                </c:pt>
                <c:pt idx="4" formatCode="#,##0">
                  <c:v>240</c:v>
                </c:pt>
                <c:pt idx="5" formatCode="#,##0">
                  <c:v>5</c:v>
                </c:pt>
                <c:pt idx="6" formatCode="#,##0">
                  <c:v>90</c:v>
                </c:pt>
                <c:pt idx="7" formatCode="#,##0">
                  <c:v>231</c:v>
                </c:pt>
                <c:pt idx="8" formatCode="#,##0">
                  <c:v>354</c:v>
                </c:pt>
                <c:pt idx="9" formatCode="#,##0">
                  <c:v>356</c:v>
                </c:pt>
                <c:pt idx="10" formatCode="#,##0">
                  <c:v>452</c:v>
                </c:pt>
                <c:pt idx="11" formatCode="#,##0">
                  <c:v>526</c:v>
                </c:pt>
                <c:pt idx="12" formatCode="#,##0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73-4709-9915-95A7E7537BB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811805232"/>
        <c:axId val="1"/>
      </c:barChart>
      <c:catAx>
        <c:axId val="811805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811805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UNIDADES GEOLÓGICAS LIG </a:t>
            </a:r>
            <a:endParaRPr lang="es-E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3"/>
          <c:order val="0"/>
          <c:tx>
            <c:v>Nº LIG 2020</c:v>
          </c:tx>
          <c:spPr>
            <a:gradFill rotWithShape="1">
              <a:gsLst>
                <a:gs pos="0">
                  <a:schemeClr val="accent4"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4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'Indicad 41_Unidad geológica'!$A$3:$A$10</c:f>
              <c:strCache>
                <c:ptCount val="8"/>
                <c:pt idx="0">
                  <c:v>Estructuras y formaciones del Orógeno Varisco en el Macizo Ibérico</c:v>
                </c:pt>
                <c:pt idx="1">
                  <c:v>Estructuras y formaciones del basamento, unidades alóctonas y cobertera de las Cordilleras Alpinas </c:v>
                </c:pt>
                <c:pt idx="2">
                  <c:v>Estructuras y formaciones geológicas de las cuencas cenozoicas continentales y marinas</c:v>
                </c:pt>
                <c:pt idx="3">
                  <c:v>Sistemas volcánicos recientes</c:v>
                </c:pt>
                <c:pt idx="4">
                  <c:v>Depósitos, suelos edáficos y formas de modelado singulares representativos de la acción del clima</c:v>
                </c:pt>
                <c:pt idx="5">
                  <c:v>Depósitos y formas de modelado de origen fluvial y eólico</c:v>
                </c:pt>
                <c:pt idx="6">
                  <c:v>Depósitos y formas de modelado costeros y litorales</c:v>
                </c:pt>
                <c:pt idx="7">
                  <c:v>Sistemas kársticos en carbonatos y evaporitas</c:v>
                </c:pt>
              </c:strCache>
            </c:strRef>
          </c:cat>
          <c:val>
            <c:numRef>
              <c:f>'Indicad 41_Unidad geológica'!$F$3:$F$10</c:f>
              <c:numCache>
                <c:formatCode>#,##0</c:formatCode>
                <c:ptCount val="8"/>
                <c:pt idx="0">
                  <c:v>745</c:v>
                </c:pt>
                <c:pt idx="1">
                  <c:v>1125</c:v>
                </c:pt>
                <c:pt idx="2">
                  <c:v>651</c:v>
                </c:pt>
                <c:pt idx="3">
                  <c:v>128</c:v>
                </c:pt>
                <c:pt idx="4">
                  <c:v>445</c:v>
                </c:pt>
                <c:pt idx="5">
                  <c:v>437</c:v>
                </c:pt>
                <c:pt idx="6">
                  <c:v>209</c:v>
                </c:pt>
                <c:pt idx="7">
                  <c:v>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BE-40AC-8A8D-1FB79627E448}"/>
            </c:ext>
          </c:extLst>
        </c:ser>
        <c:ser>
          <c:idx val="2"/>
          <c:order val="1"/>
          <c:tx>
            <c:strRef>
              <c:f>'Indicad 41_Unidad geológica'!$G$2</c:f>
              <c:strCache>
                <c:ptCount val="1"/>
                <c:pt idx="0">
                  <c:v>Nº LIG 2019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110000"/>
                    <a:satMod val="105000"/>
                    <a:tint val="67000"/>
                  </a:schemeClr>
                </a:gs>
                <a:gs pos="50000">
                  <a:schemeClr val="accent3">
                    <a:lumMod val="105000"/>
                    <a:satMod val="103000"/>
                    <a:tint val="73000"/>
                  </a:schemeClr>
                </a:gs>
                <a:gs pos="100000">
                  <a:schemeClr val="accent3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3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'Indicad 41_Unidad geológica'!$A$3:$A$10</c:f>
              <c:strCache>
                <c:ptCount val="8"/>
                <c:pt idx="0">
                  <c:v>Estructuras y formaciones del Orógeno Varisco en el Macizo Ibérico</c:v>
                </c:pt>
                <c:pt idx="1">
                  <c:v>Estructuras y formaciones del basamento, unidades alóctonas y cobertera de las Cordilleras Alpinas </c:v>
                </c:pt>
                <c:pt idx="2">
                  <c:v>Estructuras y formaciones geológicas de las cuencas cenozoicas continentales y marinas</c:v>
                </c:pt>
                <c:pt idx="3">
                  <c:v>Sistemas volcánicos recientes</c:v>
                </c:pt>
                <c:pt idx="4">
                  <c:v>Depósitos, suelos edáficos y formas de modelado singulares representativos de la acción del clima</c:v>
                </c:pt>
                <c:pt idx="5">
                  <c:v>Depósitos y formas de modelado de origen fluvial y eólico</c:v>
                </c:pt>
                <c:pt idx="6">
                  <c:v>Depósitos y formas de modelado costeros y litorales</c:v>
                </c:pt>
                <c:pt idx="7">
                  <c:v>Sistemas kársticos en carbonatos y evaporitas</c:v>
                </c:pt>
              </c:strCache>
            </c:strRef>
          </c:cat>
          <c:val>
            <c:numRef>
              <c:f>'Indicad 41_Unidad geológica'!$G$3:$G$10</c:f>
              <c:numCache>
                <c:formatCode>#,##0</c:formatCode>
                <c:ptCount val="8"/>
                <c:pt idx="0">
                  <c:v>741</c:v>
                </c:pt>
                <c:pt idx="1">
                  <c:v>1123</c:v>
                </c:pt>
                <c:pt idx="2">
                  <c:v>634</c:v>
                </c:pt>
                <c:pt idx="3">
                  <c:v>119</c:v>
                </c:pt>
                <c:pt idx="4">
                  <c:v>444</c:v>
                </c:pt>
                <c:pt idx="5">
                  <c:v>437</c:v>
                </c:pt>
                <c:pt idx="6">
                  <c:v>206</c:v>
                </c:pt>
                <c:pt idx="7">
                  <c:v>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BE-40AC-8A8D-1FB79627E448}"/>
            </c:ext>
          </c:extLst>
        </c:ser>
        <c:ser>
          <c:idx val="0"/>
          <c:order val="2"/>
          <c:tx>
            <c:strRef>
              <c:f>'Indicad 41_Unidad geológica'!$H$2</c:f>
              <c:strCache>
                <c:ptCount val="1"/>
                <c:pt idx="0">
                  <c:v>Nº LIG 2018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'Indicad 41_Unidad geológica'!$A$3:$A$10</c:f>
              <c:strCache>
                <c:ptCount val="8"/>
                <c:pt idx="0">
                  <c:v>Estructuras y formaciones del Orógeno Varisco en el Macizo Ibérico</c:v>
                </c:pt>
                <c:pt idx="1">
                  <c:v>Estructuras y formaciones del basamento, unidades alóctonas y cobertera de las Cordilleras Alpinas </c:v>
                </c:pt>
                <c:pt idx="2">
                  <c:v>Estructuras y formaciones geológicas de las cuencas cenozoicas continentales y marinas</c:v>
                </c:pt>
                <c:pt idx="3">
                  <c:v>Sistemas volcánicos recientes</c:v>
                </c:pt>
                <c:pt idx="4">
                  <c:v>Depósitos, suelos edáficos y formas de modelado singulares representativos de la acción del clima</c:v>
                </c:pt>
                <c:pt idx="5">
                  <c:v>Depósitos y formas de modelado de origen fluvial y eólico</c:v>
                </c:pt>
                <c:pt idx="6">
                  <c:v>Depósitos y formas de modelado costeros y litorales</c:v>
                </c:pt>
                <c:pt idx="7">
                  <c:v>Sistemas kársticos en carbonatos y evaporitas</c:v>
                </c:pt>
              </c:strCache>
            </c:strRef>
          </c:cat>
          <c:val>
            <c:numRef>
              <c:f>'Indicad 41_Unidad geológica'!$H$3:$H$10</c:f>
              <c:numCache>
                <c:formatCode>#,##0</c:formatCode>
                <c:ptCount val="8"/>
                <c:pt idx="0">
                  <c:v>677</c:v>
                </c:pt>
                <c:pt idx="1">
                  <c:v>999</c:v>
                </c:pt>
                <c:pt idx="2">
                  <c:v>499</c:v>
                </c:pt>
                <c:pt idx="3">
                  <c:v>54</c:v>
                </c:pt>
                <c:pt idx="4">
                  <c:v>426</c:v>
                </c:pt>
                <c:pt idx="5">
                  <c:v>377</c:v>
                </c:pt>
                <c:pt idx="6">
                  <c:v>193</c:v>
                </c:pt>
                <c:pt idx="7">
                  <c:v>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BE-40AC-8A8D-1FB79627E448}"/>
            </c:ext>
          </c:extLst>
        </c:ser>
        <c:ser>
          <c:idx val="1"/>
          <c:order val="3"/>
          <c:tx>
            <c:strRef>
              <c:f>'Indicad 41_Unidad geológica'!$I$2</c:f>
              <c:strCache>
                <c:ptCount val="1"/>
                <c:pt idx="0">
                  <c:v>Nº LIG 2009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'Indicad 41_Unidad geológica'!$A$3:$A$10</c:f>
              <c:strCache>
                <c:ptCount val="8"/>
                <c:pt idx="0">
                  <c:v>Estructuras y formaciones del Orógeno Varisco en el Macizo Ibérico</c:v>
                </c:pt>
                <c:pt idx="1">
                  <c:v>Estructuras y formaciones del basamento, unidades alóctonas y cobertera de las Cordilleras Alpinas </c:v>
                </c:pt>
                <c:pt idx="2">
                  <c:v>Estructuras y formaciones geológicas de las cuencas cenozoicas continentales y marinas</c:v>
                </c:pt>
                <c:pt idx="3">
                  <c:v>Sistemas volcánicos recientes</c:v>
                </c:pt>
                <c:pt idx="4">
                  <c:v>Depósitos, suelos edáficos y formas de modelado singulares representativos de la acción del clima</c:v>
                </c:pt>
                <c:pt idx="5">
                  <c:v>Depósitos y formas de modelado de origen fluvial y eólico</c:v>
                </c:pt>
                <c:pt idx="6">
                  <c:v>Depósitos y formas de modelado costeros y litorales</c:v>
                </c:pt>
                <c:pt idx="7">
                  <c:v>Sistemas kársticos en carbonatos y evaporitas</c:v>
                </c:pt>
              </c:strCache>
            </c:strRef>
          </c:cat>
          <c:val>
            <c:numRef>
              <c:f>'Indicad 41_Unidad geológica'!$I$3:$I$10</c:f>
              <c:numCache>
                <c:formatCode>#,##0</c:formatCode>
                <c:ptCount val="8"/>
                <c:pt idx="0">
                  <c:v>279</c:v>
                </c:pt>
                <c:pt idx="1">
                  <c:v>602</c:v>
                </c:pt>
                <c:pt idx="2">
                  <c:v>404</c:v>
                </c:pt>
                <c:pt idx="3">
                  <c:v>51</c:v>
                </c:pt>
                <c:pt idx="4">
                  <c:v>176</c:v>
                </c:pt>
                <c:pt idx="5">
                  <c:v>207</c:v>
                </c:pt>
                <c:pt idx="6">
                  <c:v>150</c:v>
                </c:pt>
                <c:pt idx="7">
                  <c:v>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BE-40AC-8A8D-1FB79627E448}"/>
            </c:ext>
          </c:extLst>
        </c:ser>
        <c:ser>
          <c:idx val="4"/>
          <c:order val="4"/>
          <c:tx>
            <c:strRef>
              <c:f>'Indicad 41_Unidad geológica'!$E$2</c:f>
              <c:strCache>
                <c:ptCount val="1"/>
                <c:pt idx="0">
                  <c:v>Nº LIG 2021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5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'Indicad 41_Unidad geológica'!$A$3:$A$10</c:f>
              <c:strCache>
                <c:ptCount val="8"/>
                <c:pt idx="0">
                  <c:v>Estructuras y formaciones del Orógeno Varisco en el Macizo Ibérico</c:v>
                </c:pt>
                <c:pt idx="1">
                  <c:v>Estructuras y formaciones del basamento, unidades alóctonas y cobertera de las Cordilleras Alpinas </c:v>
                </c:pt>
                <c:pt idx="2">
                  <c:v>Estructuras y formaciones geológicas de las cuencas cenozoicas continentales y marinas</c:v>
                </c:pt>
                <c:pt idx="3">
                  <c:v>Sistemas volcánicos recientes</c:v>
                </c:pt>
                <c:pt idx="4">
                  <c:v>Depósitos, suelos edáficos y formas de modelado singulares representativos de la acción del clima</c:v>
                </c:pt>
                <c:pt idx="5">
                  <c:v>Depósitos y formas de modelado de origen fluvial y eólico</c:v>
                </c:pt>
                <c:pt idx="6">
                  <c:v>Depósitos y formas de modelado costeros y litorales</c:v>
                </c:pt>
                <c:pt idx="7">
                  <c:v>Sistemas kársticos en carbonatos y evaporitas</c:v>
                </c:pt>
              </c:strCache>
            </c:strRef>
          </c:cat>
          <c:val>
            <c:numRef>
              <c:f>'Indicad 41_Unidad geológica'!$E$3:$E$10</c:f>
              <c:numCache>
                <c:formatCode>#,##0</c:formatCode>
                <c:ptCount val="8"/>
                <c:pt idx="0">
                  <c:v>751</c:v>
                </c:pt>
                <c:pt idx="1">
                  <c:v>1181</c:v>
                </c:pt>
                <c:pt idx="2">
                  <c:v>655</c:v>
                </c:pt>
                <c:pt idx="3">
                  <c:v>239</c:v>
                </c:pt>
                <c:pt idx="4">
                  <c:v>452</c:v>
                </c:pt>
                <c:pt idx="5">
                  <c:v>451</c:v>
                </c:pt>
                <c:pt idx="6">
                  <c:v>225</c:v>
                </c:pt>
                <c:pt idx="7">
                  <c:v>360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4BE-40AC-8A8D-1FB79627E448}"/>
            </c:ext>
          </c:extLst>
        </c:ser>
        <c:ser>
          <c:idx val="5"/>
          <c:order val="5"/>
          <c:tx>
            <c:strRef>
              <c:f>'Indicad 41_Unidad geológica'!$D$2</c:f>
              <c:strCache>
                <c:ptCount val="1"/>
                <c:pt idx="0">
                  <c:v>Nº LIG 2022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'Indicad 41_Unidad geológica'!$A$3:$A$10</c:f>
              <c:strCache>
                <c:ptCount val="8"/>
                <c:pt idx="0">
                  <c:v>Estructuras y formaciones del Orógeno Varisco en el Macizo Ibérico</c:v>
                </c:pt>
                <c:pt idx="1">
                  <c:v>Estructuras y formaciones del basamento, unidades alóctonas y cobertera de las Cordilleras Alpinas </c:v>
                </c:pt>
                <c:pt idx="2">
                  <c:v>Estructuras y formaciones geológicas de las cuencas cenozoicas continentales y marinas</c:v>
                </c:pt>
                <c:pt idx="3">
                  <c:v>Sistemas volcánicos recientes</c:v>
                </c:pt>
                <c:pt idx="4">
                  <c:v>Depósitos, suelos edáficos y formas de modelado singulares representativos de la acción del clima</c:v>
                </c:pt>
                <c:pt idx="5">
                  <c:v>Depósitos y formas de modelado de origen fluvial y eólico</c:v>
                </c:pt>
                <c:pt idx="6">
                  <c:v>Depósitos y formas de modelado costeros y litorales</c:v>
                </c:pt>
                <c:pt idx="7">
                  <c:v>Sistemas kársticos en carbonatos y evaporitas</c:v>
                </c:pt>
              </c:strCache>
            </c:strRef>
          </c:cat>
          <c:val>
            <c:numRef>
              <c:f>'Indicad 41_Unidad geológica'!$D$3:$D$10</c:f>
              <c:numCache>
                <c:formatCode>#,##0</c:formatCode>
                <c:ptCount val="8"/>
                <c:pt idx="0">
                  <c:v>751</c:v>
                </c:pt>
                <c:pt idx="1">
                  <c:v>1232</c:v>
                </c:pt>
                <c:pt idx="2">
                  <c:v>674</c:v>
                </c:pt>
                <c:pt idx="3">
                  <c:v>307</c:v>
                </c:pt>
                <c:pt idx="4">
                  <c:v>471</c:v>
                </c:pt>
                <c:pt idx="5">
                  <c:v>485</c:v>
                </c:pt>
                <c:pt idx="6">
                  <c:v>246</c:v>
                </c:pt>
                <c:pt idx="7">
                  <c:v>380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4BE-40AC-8A8D-1FB79627E448}"/>
            </c:ext>
          </c:extLst>
        </c:ser>
        <c:ser>
          <c:idx val="6"/>
          <c:order val="6"/>
          <c:tx>
            <c:strRef>
              <c:f>'Indicad 41_Unidad geológica'!$C$2</c:f>
              <c:strCache>
                <c:ptCount val="1"/>
                <c:pt idx="0">
                  <c:v>Nº LIG 2023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60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60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lumMod val="60000"/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'Indicad 41_Unidad geológica'!$C$3:$C$10</c:f>
              <c:numCache>
                <c:formatCode>#,##0</c:formatCode>
                <c:ptCount val="8"/>
                <c:pt idx="0">
                  <c:v>752</c:v>
                </c:pt>
                <c:pt idx="1">
                  <c:v>1234</c:v>
                </c:pt>
                <c:pt idx="2">
                  <c:v>674</c:v>
                </c:pt>
                <c:pt idx="3">
                  <c:v>308</c:v>
                </c:pt>
                <c:pt idx="4">
                  <c:v>472</c:v>
                </c:pt>
                <c:pt idx="5">
                  <c:v>485</c:v>
                </c:pt>
                <c:pt idx="6">
                  <c:v>246</c:v>
                </c:pt>
                <c:pt idx="7">
                  <c:v>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79-4452-A6C2-48DF7BD5FC04}"/>
            </c:ext>
          </c:extLst>
        </c:ser>
        <c:ser>
          <c:idx val="7"/>
          <c:order val="7"/>
          <c:tx>
            <c:strRef>
              <c:f>'Indicad 41_Unidad geológica'!$B$2</c:f>
              <c:strCache>
                <c:ptCount val="1"/>
                <c:pt idx="0">
                  <c:v>Nº LIG 2024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60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60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lumMod val="60000"/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'Indicad 41_Unidad geológica'!$B$3:$B$10</c:f>
              <c:numCache>
                <c:formatCode>#,##0</c:formatCode>
                <c:ptCount val="8"/>
                <c:pt idx="0">
                  <c:v>754</c:v>
                </c:pt>
                <c:pt idx="1">
                  <c:v>1249</c:v>
                </c:pt>
                <c:pt idx="2">
                  <c:v>685</c:v>
                </c:pt>
                <c:pt idx="3">
                  <c:v>310</c:v>
                </c:pt>
                <c:pt idx="4">
                  <c:v>476</c:v>
                </c:pt>
                <c:pt idx="5">
                  <c:v>490</c:v>
                </c:pt>
                <c:pt idx="6">
                  <c:v>246</c:v>
                </c:pt>
                <c:pt idx="7">
                  <c:v>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8F-41C1-A831-5DB722D37CE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560679088"/>
        <c:axId val="1"/>
      </c:barChart>
      <c:catAx>
        <c:axId val="560679088"/>
        <c:scaling>
          <c:orientation val="minMax"/>
        </c:scaling>
        <c:delete val="0"/>
        <c:axPos val="l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"/>
        <c:crosses val="autoZero"/>
        <c:auto val="0"/>
        <c:lblAlgn val="ctr"/>
        <c:lblOffset val="10"/>
        <c:noMultiLvlLbl val="0"/>
      </c:catAx>
      <c:valAx>
        <c:axId val="1"/>
        <c:scaling>
          <c:orientation val="minMax"/>
        </c:scaling>
        <c:delete val="1"/>
        <c:axPos val="b"/>
        <c:numFmt formatCode="#,##0" sourceLinked="1"/>
        <c:majorTickMark val="none"/>
        <c:minorTickMark val="none"/>
        <c:tickLblPos val="nextTo"/>
        <c:crossAx val="560679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ESTADO DE CONSERVACIÓN DE LIG</a:t>
            </a:r>
          </a:p>
        </c:rich>
      </c:tx>
      <c:layout>
        <c:manualLayout>
          <c:xMode val="edge"/>
          <c:yMode val="edge"/>
          <c:x val="0.33584428559140012"/>
          <c:y val="0.841866320108044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4.1904826774124861E-2"/>
          <c:y val="0.15452900460876515"/>
          <c:w val="0.95809517322587512"/>
          <c:h val="0.63754119827894085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plosion val="6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0-67C5-48D6-A643-B171B29A8FE3}"/>
              </c:ext>
            </c:extLst>
          </c:dPt>
          <c:dPt>
            <c:idx val="1"/>
            <c:bubble3D val="0"/>
            <c:explosion val="26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67C5-48D6-A643-B171B29A8FE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2-67C5-48D6-A643-B171B29A8FE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67C5-48D6-A643-B171B29A8FE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4-67C5-48D6-A643-B171B29A8FE3}"/>
              </c:ext>
            </c:extLst>
          </c:dPt>
          <c:dLbls>
            <c:dLbl>
              <c:idx val="2"/>
              <c:layout>
                <c:manualLayout>
                  <c:x val="-1.551086505431323E-2"/>
                  <c:y val="6.285986885937619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7C5-48D6-A643-B171B29A8FE3}"/>
                </c:ext>
              </c:extLst>
            </c:dLbl>
            <c:dLbl>
              <c:idx val="3"/>
              <c:layout>
                <c:manualLayout>
                  <c:x val="2.0809814067608387E-2"/>
                  <c:y val="-6.006665013223912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C5-48D6-A643-B171B29A8FE3}"/>
                </c:ext>
              </c:extLst>
            </c:dLbl>
            <c:dLbl>
              <c:idx val="4"/>
              <c:layout>
                <c:manualLayout>
                  <c:x val="0.14871033540662951"/>
                  <c:y val="-2.551426063257566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7C5-48D6-A643-B171B29A8FE3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'Indicador 41_EstadoConservación'!$A$4:$A$8</c:f>
              <c:strCache>
                <c:ptCount val="5"/>
                <c:pt idx="0">
                  <c:v>Favorable</c:v>
                </c:pt>
                <c:pt idx="1">
                  <c:v>Favorable con alteraciones</c:v>
                </c:pt>
                <c:pt idx="2">
                  <c:v>Alterado</c:v>
                </c:pt>
                <c:pt idx="3">
                  <c:v>Degradado</c:v>
                </c:pt>
                <c:pt idx="4">
                  <c:v>Fuertemente degradado</c:v>
                </c:pt>
              </c:strCache>
            </c:strRef>
          </c:cat>
          <c:val>
            <c:numRef>
              <c:f>'Indicador 41_EstadoConservación'!$AC$4:$AC$8</c:f>
              <c:numCache>
                <c:formatCode>#,##0.00</c:formatCode>
                <c:ptCount val="5"/>
                <c:pt idx="0">
                  <c:v>43.790849673202615</c:v>
                </c:pt>
                <c:pt idx="1">
                  <c:v>41.094771241830067</c:v>
                </c:pt>
                <c:pt idx="2">
                  <c:v>11.192810457516339</c:v>
                </c:pt>
                <c:pt idx="3">
                  <c:v>3.1045751633986929</c:v>
                </c:pt>
                <c:pt idx="4">
                  <c:v>0.81699346405228757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7C5-48D6-A643-B171B29A8FE3}"/>
            </c:ext>
          </c:extLst>
        </c:ser>
        <c:dLbls>
          <c:dLblPos val="ctr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800" b="1"/>
              <a:t>ESTADO CONSERVACIÓN DE LIG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20702875699898551"/>
          <c:y val="8.2607697156816137E-2"/>
          <c:w val="0.76759879713589063"/>
          <c:h val="0.76644164093778144"/>
        </c:manualLayout>
      </c:layout>
      <c:barChart>
        <c:barDir val="bar"/>
        <c:grouping val="clustered"/>
        <c:varyColors val="0"/>
        <c:ser>
          <c:idx val="1"/>
          <c:order val="0"/>
          <c:tx>
            <c:v>LIG revisados en 2018</c:v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'Indicador 41_EstadoConservación'!$A$4:$A$8</c:f>
              <c:strCache>
                <c:ptCount val="5"/>
                <c:pt idx="0">
                  <c:v>Favorable</c:v>
                </c:pt>
                <c:pt idx="1">
                  <c:v>Favorable con alteraciones</c:v>
                </c:pt>
                <c:pt idx="2">
                  <c:v>Alterado</c:v>
                </c:pt>
                <c:pt idx="3">
                  <c:v>Degradado</c:v>
                </c:pt>
                <c:pt idx="4">
                  <c:v>Fuertemente degradado</c:v>
                </c:pt>
              </c:strCache>
            </c:strRef>
          </c:cat>
          <c:val>
            <c:numRef>
              <c:f>'Indicador 41_EstadoConservación'!$L$4:$L$8</c:f>
              <c:numCache>
                <c:formatCode>General</c:formatCode>
                <c:ptCount val="5"/>
                <c:pt idx="0">
                  <c:v>97</c:v>
                </c:pt>
                <c:pt idx="1">
                  <c:v>75</c:v>
                </c:pt>
                <c:pt idx="2">
                  <c:v>21</c:v>
                </c:pt>
                <c:pt idx="3">
                  <c:v>12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91-4367-954B-83C5BD55BF24}"/>
            </c:ext>
          </c:extLst>
        </c:ser>
        <c:ser>
          <c:idx val="2"/>
          <c:order val="1"/>
          <c:tx>
            <c:strRef>
              <c:f>'Indicador 41_EstadoConservación'!$O$3</c:f>
              <c:strCache>
                <c:ptCount val="1"/>
                <c:pt idx="0">
                  <c:v>LIG revisados en 2019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110000"/>
                    <a:satMod val="105000"/>
                    <a:tint val="67000"/>
                  </a:schemeClr>
                </a:gs>
                <a:gs pos="50000">
                  <a:schemeClr val="accent3">
                    <a:lumMod val="105000"/>
                    <a:satMod val="103000"/>
                    <a:tint val="73000"/>
                  </a:schemeClr>
                </a:gs>
                <a:gs pos="100000">
                  <a:schemeClr val="accent3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3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'Indicador 41_EstadoConservación'!$A$4:$A$8</c:f>
              <c:strCache>
                <c:ptCount val="5"/>
                <c:pt idx="0">
                  <c:v>Favorable</c:v>
                </c:pt>
                <c:pt idx="1">
                  <c:v>Favorable con alteraciones</c:v>
                </c:pt>
                <c:pt idx="2">
                  <c:v>Alterado</c:v>
                </c:pt>
                <c:pt idx="3">
                  <c:v>Degradado</c:v>
                </c:pt>
                <c:pt idx="4">
                  <c:v>Fuertemente degradado</c:v>
                </c:pt>
              </c:strCache>
            </c:strRef>
          </c:cat>
          <c:val>
            <c:numRef>
              <c:f>'Indicador 41_EstadoConservación'!$O$4:$O$8</c:f>
              <c:numCache>
                <c:formatCode>General</c:formatCode>
                <c:ptCount val="5"/>
                <c:pt idx="0">
                  <c:v>87</c:v>
                </c:pt>
                <c:pt idx="1">
                  <c:v>72</c:v>
                </c:pt>
                <c:pt idx="2">
                  <c:v>23</c:v>
                </c:pt>
                <c:pt idx="3">
                  <c:v>10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91-4367-954B-83C5BD55BF24}"/>
            </c:ext>
          </c:extLst>
        </c:ser>
        <c:ser>
          <c:idx val="0"/>
          <c:order val="2"/>
          <c:tx>
            <c:v>LIG revisados en 2020</c:v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'Indicador 41_EstadoConservación'!$A$4:$A$8</c:f>
              <c:strCache>
                <c:ptCount val="5"/>
                <c:pt idx="0">
                  <c:v>Favorable</c:v>
                </c:pt>
                <c:pt idx="1">
                  <c:v>Favorable con alteraciones</c:v>
                </c:pt>
                <c:pt idx="2">
                  <c:v>Alterado</c:v>
                </c:pt>
                <c:pt idx="3">
                  <c:v>Degradado</c:v>
                </c:pt>
                <c:pt idx="4">
                  <c:v>Fuertemente degradado</c:v>
                </c:pt>
              </c:strCache>
            </c:strRef>
          </c:cat>
          <c:val>
            <c:numRef>
              <c:f>'Indicador 41_EstadoConservación'!$R$4:$R$8</c:f>
              <c:numCache>
                <c:formatCode>General</c:formatCode>
                <c:ptCount val="5"/>
                <c:pt idx="0">
                  <c:v>449</c:v>
                </c:pt>
                <c:pt idx="1">
                  <c:v>91</c:v>
                </c:pt>
                <c:pt idx="2">
                  <c:v>35</c:v>
                </c:pt>
                <c:pt idx="3">
                  <c:v>24</c:v>
                </c:pt>
                <c:pt idx="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91-4367-954B-83C5BD55BF24}"/>
            </c:ext>
          </c:extLst>
        </c:ser>
        <c:ser>
          <c:idx val="3"/>
          <c:order val="3"/>
          <c:tx>
            <c:strRef>
              <c:f>'Indicador 41_EstadoConservación'!$U$3</c:f>
              <c:strCache>
                <c:ptCount val="1"/>
                <c:pt idx="0">
                  <c:v>LIG revisados en 2021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4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'Indicador 41_EstadoConservación'!$A$4:$A$8</c:f>
              <c:strCache>
                <c:ptCount val="5"/>
                <c:pt idx="0">
                  <c:v>Favorable</c:v>
                </c:pt>
                <c:pt idx="1">
                  <c:v>Favorable con alteraciones</c:v>
                </c:pt>
                <c:pt idx="2">
                  <c:v>Alterado</c:v>
                </c:pt>
                <c:pt idx="3">
                  <c:v>Degradado</c:v>
                </c:pt>
                <c:pt idx="4">
                  <c:v>Fuertemente degradado</c:v>
                </c:pt>
              </c:strCache>
            </c:strRef>
          </c:cat>
          <c:val>
            <c:numRef>
              <c:f>'Indicador 41_EstadoConservación'!$U$4:$U$8</c:f>
              <c:numCache>
                <c:formatCode>General</c:formatCode>
                <c:ptCount val="5"/>
                <c:pt idx="0">
                  <c:v>32</c:v>
                </c:pt>
                <c:pt idx="1">
                  <c:v>26</c:v>
                </c:pt>
                <c:pt idx="2">
                  <c:v>15</c:v>
                </c:pt>
                <c:pt idx="3">
                  <c:v>4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91-4367-954B-83C5BD55BF24}"/>
            </c:ext>
          </c:extLst>
        </c:ser>
        <c:ser>
          <c:idx val="4"/>
          <c:order val="4"/>
          <c:tx>
            <c:strRef>
              <c:f>'Indicador 41_EstadoConservación'!$X$3</c:f>
              <c:strCache>
                <c:ptCount val="1"/>
                <c:pt idx="0">
                  <c:v>LIG revisados en 2022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5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'Indicador 41_EstadoConservación'!$A$4:$A$8</c:f>
              <c:strCache>
                <c:ptCount val="5"/>
                <c:pt idx="0">
                  <c:v>Favorable</c:v>
                </c:pt>
                <c:pt idx="1">
                  <c:v>Favorable con alteraciones</c:v>
                </c:pt>
                <c:pt idx="2">
                  <c:v>Alterado</c:v>
                </c:pt>
                <c:pt idx="3">
                  <c:v>Degradado</c:v>
                </c:pt>
                <c:pt idx="4">
                  <c:v>Fuertemente degradado</c:v>
                </c:pt>
              </c:strCache>
            </c:strRef>
          </c:cat>
          <c:val>
            <c:numRef>
              <c:f>'Indicador 41_EstadoConservación'!$X$4:$X$8</c:f>
              <c:numCache>
                <c:formatCode>General</c:formatCode>
                <c:ptCount val="5"/>
                <c:pt idx="0">
                  <c:v>115</c:v>
                </c:pt>
                <c:pt idx="1">
                  <c:v>87</c:v>
                </c:pt>
                <c:pt idx="2">
                  <c:v>28</c:v>
                </c:pt>
                <c:pt idx="3">
                  <c:v>15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91-4367-954B-83C5BD55BF24}"/>
            </c:ext>
          </c:extLst>
        </c:ser>
        <c:ser>
          <c:idx val="5"/>
          <c:order val="5"/>
          <c:tx>
            <c:strRef>
              <c:f>'Indicador 41_EstadoConservación'!$AA$3</c:f>
              <c:strCache>
                <c:ptCount val="1"/>
                <c:pt idx="0">
                  <c:v>LIG revisados en 2023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'Indicador 41_EstadoConservación'!$AA$4:$AA$8</c:f>
              <c:numCache>
                <c:formatCode>General</c:formatCode>
                <c:ptCount val="5"/>
                <c:pt idx="0">
                  <c:v>111</c:v>
                </c:pt>
                <c:pt idx="1">
                  <c:v>83</c:v>
                </c:pt>
                <c:pt idx="2">
                  <c:v>34</c:v>
                </c:pt>
                <c:pt idx="3">
                  <c:v>13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B1-4DA7-A64F-A2D766F9A0AD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811806064"/>
        <c:axId val="1"/>
      </c:barChart>
      <c:catAx>
        <c:axId val="811806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"/>
        <c:crosses val="autoZero"/>
        <c:auto val="1"/>
        <c:lblAlgn val="ctr"/>
        <c:lblOffset val="25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11806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4"/>
        <c:txPr>
          <a:bodyPr rot="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</c:legendEntry>
      <c:layout>
        <c:manualLayout>
          <c:xMode val="edge"/>
          <c:yMode val="edge"/>
          <c:x val="4.3106308023679034E-2"/>
          <c:y val="0.88631293119929266"/>
          <c:w val="0.51059404433772426"/>
          <c:h val="7.775071793972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Evolucion del programa 'Apadrina</a:t>
            </a:r>
            <a:r>
              <a:rPr lang="es-ES" baseline="0"/>
              <a:t> Una Roca'</a:t>
            </a:r>
            <a:endParaRPr lang="es-ES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'Apadrina una Roca'!$A$5</c:f>
              <c:strCache>
                <c:ptCount val="1"/>
                <c:pt idx="0">
                  <c:v>Nº LIG Apadrinados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'Apadrina una Roca'!$B$3:$I$3</c:f>
              <c:strCache>
                <c:ptCount val="8"/>
                <c:pt idx="0">
                  <c:v>Año 2017</c:v>
                </c:pt>
                <c:pt idx="1">
                  <c:v>Año 2018</c:v>
                </c:pt>
                <c:pt idx="2">
                  <c:v>Año 2019</c:v>
                </c:pt>
                <c:pt idx="3">
                  <c:v>Año 2020</c:v>
                </c:pt>
                <c:pt idx="4">
                  <c:v>Año 2021</c:v>
                </c:pt>
                <c:pt idx="5">
                  <c:v>Año 2022</c:v>
                </c:pt>
                <c:pt idx="6">
                  <c:v>Año 2023</c:v>
                </c:pt>
                <c:pt idx="7">
                  <c:v>Año 2024</c:v>
                </c:pt>
              </c:strCache>
            </c:strRef>
          </c:cat>
          <c:val>
            <c:numRef>
              <c:f>'Apadrina una Roca'!$B$5:$I$5</c:f>
              <c:numCache>
                <c:formatCode>General</c:formatCode>
                <c:ptCount val="8"/>
                <c:pt idx="0">
                  <c:v>219</c:v>
                </c:pt>
                <c:pt idx="1">
                  <c:v>550</c:v>
                </c:pt>
                <c:pt idx="2" formatCode="#,##0">
                  <c:v>1043</c:v>
                </c:pt>
                <c:pt idx="3" formatCode="#,##0">
                  <c:v>1375</c:v>
                </c:pt>
                <c:pt idx="4" formatCode="#,##0">
                  <c:v>1669</c:v>
                </c:pt>
                <c:pt idx="5" formatCode="#,##0">
                  <c:v>2030</c:v>
                </c:pt>
                <c:pt idx="6" formatCode="#,##0">
                  <c:v>2213</c:v>
                </c:pt>
                <c:pt idx="7" formatCode="#,##0">
                  <c:v>2374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2D-425E-912C-A270CD9676D1}"/>
            </c:ext>
          </c:extLst>
        </c:ser>
        <c:ser>
          <c:idx val="0"/>
          <c:order val="1"/>
          <c:tx>
            <c:strRef>
              <c:f>'Apadrina una Roca'!$A$4</c:f>
              <c:strCache>
                <c:ptCount val="1"/>
                <c:pt idx="0">
                  <c:v>Nº Apadrinamientos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'Apadrina una Roca'!$B$3:$I$3</c:f>
              <c:strCache>
                <c:ptCount val="8"/>
                <c:pt idx="0">
                  <c:v>Año 2017</c:v>
                </c:pt>
                <c:pt idx="1">
                  <c:v>Año 2018</c:v>
                </c:pt>
                <c:pt idx="2">
                  <c:v>Año 2019</c:v>
                </c:pt>
                <c:pt idx="3">
                  <c:v>Año 2020</c:v>
                </c:pt>
                <c:pt idx="4">
                  <c:v>Año 2021</c:v>
                </c:pt>
                <c:pt idx="5">
                  <c:v>Año 2022</c:v>
                </c:pt>
                <c:pt idx="6">
                  <c:v>Año 2023</c:v>
                </c:pt>
                <c:pt idx="7">
                  <c:v>Año 2024</c:v>
                </c:pt>
              </c:strCache>
            </c:strRef>
          </c:cat>
          <c:val>
            <c:numRef>
              <c:f>'Apadrina una Roca'!$B$4:$I$4</c:f>
              <c:numCache>
                <c:formatCode>#,##0</c:formatCode>
                <c:ptCount val="8"/>
                <c:pt idx="0">
                  <c:v>283</c:v>
                </c:pt>
                <c:pt idx="1">
                  <c:v>785</c:v>
                </c:pt>
                <c:pt idx="2">
                  <c:v>1768</c:v>
                </c:pt>
                <c:pt idx="3">
                  <c:v>3066</c:v>
                </c:pt>
                <c:pt idx="4">
                  <c:v>4151</c:v>
                </c:pt>
                <c:pt idx="5">
                  <c:v>5502</c:v>
                </c:pt>
                <c:pt idx="6">
                  <c:v>6304</c:v>
                </c:pt>
                <c:pt idx="7">
                  <c:v>8578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2D-425E-912C-A270CD9676D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78720176"/>
        <c:axId val="1"/>
      </c:barChart>
      <c:lineChart>
        <c:grouping val="standard"/>
        <c:varyColors val="0"/>
        <c:ser>
          <c:idx val="2"/>
          <c:order val="2"/>
          <c:tx>
            <c:strRef>
              <c:f>'Apadrina una Roca'!$A$7</c:f>
              <c:strCache>
                <c:ptCount val="1"/>
                <c:pt idx="0">
                  <c:v>Colaboradores Inventario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'Apadrina una Roca'!$B$3:$I$3</c:f>
              <c:strCache>
                <c:ptCount val="8"/>
                <c:pt idx="0">
                  <c:v>Año 2017</c:v>
                </c:pt>
                <c:pt idx="1">
                  <c:v>Año 2018</c:v>
                </c:pt>
                <c:pt idx="2">
                  <c:v>Año 2019</c:v>
                </c:pt>
                <c:pt idx="3">
                  <c:v>Año 2020</c:v>
                </c:pt>
                <c:pt idx="4">
                  <c:v>Año 2021</c:v>
                </c:pt>
                <c:pt idx="5">
                  <c:v>Año 2022</c:v>
                </c:pt>
                <c:pt idx="6">
                  <c:v>Año 2023</c:v>
                </c:pt>
                <c:pt idx="7">
                  <c:v>Año 2024</c:v>
                </c:pt>
              </c:strCache>
            </c:strRef>
          </c:cat>
          <c:val>
            <c:numRef>
              <c:f>'Apadrina una Roca'!$B$7:$I$7</c:f>
              <c:numCache>
                <c:formatCode>General</c:formatCode>
                <c:ptCount val="8"/>
                <c:pt idx="0">
                  <c:v>206</c:v>
                </c:pt>
                <c:pt idx="1">
                  <c:v>361</c:v>
                </c:pt>
                <c:pt idx="2" formatCode="#,##0">
                  <c:v>658</c:v>
                </c:pt>
                <c:pt idx="3" formatCode="#,##0">
                  <c:v>1006</c:v>
                </c:pt>
                <c:pt idx="4" formatCode="#,##0">
                  <c:v>3111</c:v>
                </c:pt>
                <c:pt idx="5" formatCode="#,##0">
                  <c:v>4407</c:v>
                </c:pt>
                <c:pt idx="6" formatCode="#,##0">
                  <c:v>5154</c:v>
                </c:pt>
                <c:pt idx="7" formatCode="#,##0">
                  <c:v>8671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2D-425E-912C-A270CD9676D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78720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78720176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t"/>
      <c:overlay val="0"/>
      <c:spPr>
        <a:noFill/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_xlchart.v1.6</cx:f>
      </cx:strDim>
      <cx:numDim type="val">
        <cx:f dir="row">_xlchart.v1.3</cx:f>
      </cx:numDim>
    </cx:data>
    <cx:data id="1">
      <cx:strDim type="cat">
        <cx:f dir="row">_xlchart.v1.6</cx:f>
      </cx:strDim>
      <cx:numDim type="val">
        <cx:f dir="row">_xlchart.v1.4</cx:f>
      </cx:numDim>
    </cx:data>
    <cx:data id="2">
      <cx:strDim type="cat">
        <cx:f dir="row">_xlchart.v1.6</cx:f>
      </cx:strDim>
      <cx:numDim type="val">
        <cx:f dir="row">_xlchart.v1.5</cx:f>
      </cx:numDim>
    </cx:data>
  </cx:chartData>
  <cx:chart>
    <cx:title pos="t" align="ctr" overlay="0">
      <cx:tx>
        <cx:txData>
          <cx:v>Evolución Lugares de Interés Geológico</cx:v>
        </cx:txData>
      </cx:tx>
      <cx:txPr>
        <a:bodyPr rot="0" spcFirstLastPara="1" vertOverflow="ellipsis" vert="horz" wrap="square" lIns="38100" tIns="19050" rIns="38100" bIns="19050" anchor="ctr" anchorCtr="1" compatLnSpc="0"/>
        <a:lstStyle/>
        <a:p>
          <a:pPr algn="ctr" rtl="0">
            <a:defRPr sz="1600" b="1" i="0" u="none" strike="noStrike" kern="1200" cap="none" spc="0" normalizeH="0" baseline="0">
              <a:solidFill>
                <a:sysClr val="windowText" lastClr="000000">
                  <a:lumMod val="50000"/>
                  <a:lumOff val="50000"/>
                </a:sysClr>
              </a:solidFill>
              <a:latin typeface="+mj-lt"/>
              <a:ea typeface="+mj-ea"/>
              <a:cs typeface="+mj-cs"/>
            </a:defRPr>
          </a:pPr>
          <a:r>
            <a:rPr kumimoji="0" lang="es-ES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>
                  <a:lumMod val="50000"/>
                  <a:lumOff val="50000"/>
                </a:sysClr>
              </a:solidFill>
              <a:effectLst/>
              <a:uLnTx/>
              <a:uFillTx/>
              <a:latin typeface="Calibri Light" panose="020F0302020204030204"/>
            </a:rPr>
            <a:t>Evolución Lugares de Interés Geológico</a:t>
          </a:r>
        </a:p>
      </cx:txPr>
    </cx:title>
    <cx:plotArea>
      <cx:plotAreaRegion>
        <cx:series layoutId="boxWhisker" uniqueId="{C37B59EC-81C5-4801-8554-328348761F11}">
          <cx:tx>
            <cx:txData>
              <cx:f>_xlchart.v1.0</cx:f>
              <cx:v>Nº LIG</cx:v>
            </cx:txData>
          </cx:tx>
          <cx:dataLabels>
            <cx:visibility seriesName="0" categoryName="0" value="0"/>
            <cx:separator> </cx:separator>
          </cx:dataLabels>
          <cx:dataId val="0"/>
          <cx:layoutPr>
            <cx:statistics quartileMethod="exclusive"/>
          </cx:layoutPr>
        </cx:series>
        <cx:series layoutId="boxWhisker" uniqueId="{D387724A-F62A-49BE-B189-8864B805EF10}">
          <cx:tx>
            <cx:txData>
              <cx:f>_xlchart.v1.1</cx:f>
              <cx:v>Nº Global Geosites</cx:v>
            </cx:txData>
          </cx:tx>
          <cx:dataId val="1"/>
          <cx:layoutPr>
            <cx:statistics quartileMethod="exclusive"/>
          </cx:layoutPr>
        </cx:series>
        <cx:series layoutId="boxWhisker" uniqueId="{48B4295B-12D5-4117-8BF4-ED53DF6D0A19}">
          <cx:tx>
            <cx:txData>
              <cx:f>_xlchart.v1.2</cx:f>
              <cx:v>IUGS-Geological Heritage Sites </cx:v>
            </cx:txData>
          </cx:tx>
          <cx:dataId val="2"/>
          <cx:layoutPr>
            <cx:statistics quartileMethod="exclusive"/>
          </cx:layoutPr>
        </cx:series>
      </cx:plotAreaRegion>
      <cx:axis id="0">
        <cx:catScaling gapWidth="2.67000008"/>
        <cx:majorGridlines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9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9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9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19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581025</xdr:colOff>
      <xdr:row>2</xdr:row>
      <xdr:rowOff>180975</xdr:rowOff>
    </xdr:to>
    <xdr:pic>
      <xdr:nvPicPr>
        <xdr:cNvPr id="734432" name="Imagen 1">
          <a:extLst>
            <a:ext uri="{FF2B5EF4-FFF2-40B4-BE49-F238E27FC236}">
              <a16:creationId xmlns:a16="http://schemas.microsoft.com/office/drawing/2014/main" id="{00000000-0008-0000-0000-0000E0340B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06705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38100</xdr:rowOff>
    </xdr:from>
    <xdr:to>
      <xdr:col>12</xdr:col>
      <xdr:colOff>0</xdr:colOff>
      <xdr:row>37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421402" name="1 Gráfico">
              <a:extLst>
                <a:ext uri="{FF2B5EF4-FFF2-40B4-BE49-F238E27FC236}">
                  <a16:creationId xmlns:a16="http://schemas.microsoft.com/office/drawing/2014/main" id="{00000000-0008-0000-0100-00005AB01500}"/>
                </a:ext>
              </a:extLst>
            </xdr:cNvPr>
            <xdr:cNvGraphicFramePr>
              <a:graphicFrameLocks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2895600"/>
              <a:ext cx="9686925" cy="41529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333375</xdr:colOff>
      <xdr:row>22</xdr:row>
      <xdr:rowOff>180975</xdr:rowOff>
    </xdr:from>
    <xdr:to>
      <xdr:col>44</xdr:col>
      <xdr:colOff>295275</xdr:colOff>
      <xdr:row>63</xdr:row>
      <xdr:rowOff>180975</xdr:rowOff>
    </xdr:to>
    <xdr:graphicFrame macro="">
      <xdr:nvGraphicFramePr>
        <xdr:cNvPr id="21722" name="1 Gráfico">
          <a:extLst>
            <a:ext uri="{FF2B5EF4-FFF2-40B4-BE49-F238E27FC236}">
              <a16:creationId xmlns:a16="http://schemas.microsoft.com/office/drawing/2014/main" id="{00000000-0008-0000-0200-0000DA5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323849</xdr:colOff>
      <xdr:row>0</xdr:row>
      <xdr:rowOff>66676</xdr:rowOff>
    </xdr:from>
    <xdr:to>
      <xdr:col>25</xdr:col>
      <xdr:colOff>485774</xdr:colOff>
      <xdr:row>39</xdr:row>
      <xdr:rowOff>228600</xdr:rowOff>
    </xdr:to>
    <xdr:graphicFrame macro="">
      <xdr:nvGraphicFramePr>
        <xdr:cNvPr id="1513551" name="5 Gráfico">
          <a:extLst>
            <a:ext uri="{FF2B5EF4-FFF2-40B4-BE49-F238E27FC236}">
              <a16:creationId xmlns:a16="http://schemas.microsoft.com/office/drawing/2014/main" id="{00000000-0008-0000-0300-00004F181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1012031</xdr:colOff>
      <xdr:row>2</xdr:row>
      <xdr:rowOff>142875</xdr:rowOff>
    </xdr:from>
    <xdr:to>
      <xdr:col>30</xdr:col>
      <xdr:colOff>111919</xdr:colOff>
      <xdr:row>22</xdr:row>
      <xdr:rowOff>176212</xdr:rowOff>
    </xdr:to>
    <xdr:graphicFrame macro="">
      <xdr:nvGraphicFramePr>
        <xdr:cNvPr id="1533005" name="4 Gráfico">
          <a:extLst>
            <a:ext uri="{FF2B5EF4-FFF2-40B4-BE49-F238E27FC236}">
              <a16:creationId xmlns:a16="http://schemas.microsoft.com/office/drawing/2014/main" id="{00000000-0008-0000-0400-00004D641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338137</xdr:colOff>
      <xdr:row>10</xdr:row>
      <xdr:rowOff>73818</xdr:rowOff>
    </xdr:from>
    <xdr:to>
      <xdr:col>28</xdr:col>
      <xdr:colOff>414337</xdr:colOff>
      <xdr:row>31</xdr:row>
      <xdr:rowOff>0</xdr:rowOff>
    </xdr:to>
    <xdr:graphicFrame macro="">
      <xdr:nvGraphicFramePr>
        <xdr:cNvPr id="6655" name="Gráfico 1">
          <a:extLst>
            <a:ext uri="{FF2B5EF4-FFF2-40B4-BE49-F238E27FC236}">
              <a16:creationId xmlns:a16="http://schemas.microsoft.com/office/drawing/2014/main" id="{00000000-0008-0000-0500-0000FF1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1047749</xdr:colOff>
      <xdr:row>10</xdr:row>
      <xdr:rowOff>59530</xdr:rowOff>
    </xdr:from>
    <xdr:to>
      <xdr:col>12</xdr:col>
      <xdr:colOff>642936</xdr:colOff>
      <xdr:row>31</xdr:row>
      <xdr:rowOff>11906</xdr:rowOff>
    </xdr:to>
    <xdr:graphicFrame macro="">
      <xdr:nvGraphicFramePr>
        <xdr:cNvPr id="6656" name="Gráfico 1">
          <a:extLst>
            <a:ext uri="{FF2B5EF4-FFF2-40B4-BE49-F238E27FC236}">
              <a16:creationId xmlns:a16="http://schemas.microsoft.com/office/drawing/2014/main" id="{00000000-0008-0000-0500-0000001A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1190625</xdr:colOff>
      <xdr:row>15</xdr:row>
      <xdr:rowOff>95250</xdr:rowOff>
    </xdr:from>
    <xdr:to>
      <xdr:col>13</xdr:col>
      <xdr:colOff>428625</xdr:colOff>
      <xdr:row>48</xdr:row>
      <xdr:rowOff>0</xdr:rowOff>
    </xdr:to>
    <xdr:graphicFrame macro="">
      <xdr:nvGraphicFramePr>
        <xdr:cNvPr id="1773598" name="Gráfico 2">
          <a:extLst>
            <a:ext uri="{FF2B5EF4-FFF2-40B4-BE49-F238E27FC236}">
              <a16:creationId xmlns:a16="http://schemas.microsoft.com/office/drawing/2014/main" id="{00000000-0008-0000-0700-00001E101B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5F1C5BE-B45B-44E3-9DB1-D1DAAC4E3844}" name="Tabla1" displayName="Tabla1" ref="B1:E5" totalsRowShown="0" headerRowDxfId="0" dataDxfId="5">
  <tableColumns count="4">
    <tableColumn id="1" xr3:uid="{0BBC47AA-C380-40C9-B7D8-87E0D964D166}" name="IUGS-Geological Heritage Sites" dataDxfId="4"/>
    <tableColumn id="2" xr3:uid="{CD1BF5BB-5327-45EE-B7D0-4DAA8F53D46E}" name="CODIGO" dataDxfId="3"/>
    <tableColumn id="3" xr3:uid="{58903BFD-0C58-4A5E-ACB7-518D250F2E11}" name="Geosite" dataDxfId="2"/>
    <tableColumn id="4" xr3:uid="{805EC6DA-5D8D-4DB4-9466-A34E2082383D}" name="Denominacion IELIG" dataDxfId="1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2:B14"/>
  <sheetViews>
    <sheetView showGridLines="0" tabSelected="1" workbookViewId="0">
      <selection activeCell="B10" sqref="B10"/>
    </sheetView>
  </sheetViews>
  <sheetFormatPr baseColWidth="10" defaultColWidth="12" defaultRowHeight="15.75" x14ac:dyDescent="0.25"/>
  <cols>
    <col min="1" max="1" width="52.19921875" style="5" customWidth="1"/>
    <col min="2" max="2" width="134.3984375" style="5" bestFit="1" customWidth="1"/>
    <col min="3" max="16384" width="12" style="5"/>
  </cols>
  <sheetData>
    <row r="2" spans="1:2" ht="22.35" customHeight="1" x14ac:dyDescent="0.25"/>
    <row r="4" spans="1:2" ht="31.5" x14ac:dyDescent="0.25">
      <c r="A4" s="2" t="s">
        <v>69</v>
      </c>
      <c r="B4" s="3" t="s">
        <v>87</v>
      </c>
    </row>
    <row r="5" spans="1:2" x14ac:dyDescent="0.25">
      <c r="A5" s="2" t="s">
        <v>70</v>
      </c>
      <c r="B5" s="5" t="s">
        <v>165</v>
      </c>
    </row>
    <row r="6" spans="1:2" x14ac:dyDescent="0.25">
      <c r="A6" s="2" t="s">
        <v>71</v>
      </c>
      <c r="B6" s="3" t="s">
        <v>112</v>
      </c>
    </row>
    <row r="7" spans="1:2" x14ac:dyDescent="0.25">
      <c r="A7" s="2" t="s">
        <v>72</v>
      </c>
      <c r="B7" s="5" t="s">
        <v>138</v>
      </c>
    </row>
    <row r="8" spans="1:2" x14ac:dyDescent="0.25">
      <c r="A8" s="2" t="s">
        <v>73</v>
      </c>
      <c r="B8" s="5" t="s">
        <v>98</v>
      </c>
    </row>
    <row r="9" spans="1:2" x14ac:dyDescent="0.25">
      <c r="A9" s="2" t="s">
        <v>74</v>
      </c>
      <c r="B9" s="5" t="s">
        <v>46</v>
      </c>
    </row>
    <row r="10" spans="1:2" ht="33" customHeight="1" x14ac:dyDescent="0.25">
      <c r="A10" s="2" t="s">
        <v>75</v>
      </c>
      <c r="B10" s="6" t="s">
        <v>47</v>
      </c>
    </row>
    <row r="11" spans="1:2" x14ac:dyDescent="0.25">
      <c r="A11" s="2" t="s">
        <v>76</v>
      </c>
      <c r="B11" s="4" t="s">
        <v>118</v>
      </c>
    </row>
    <row r="12" spans="1:2" x14ac:dyDescent="0.25">
      <c r="A12" s="2" t="s">
        <v>77</v>
      </c>
      <c r="B12" s="3" t="s">
        <v>112</v>
      </c>
    </row>
    <row r="13" spans="1:2" x14ac:dyDescent="0.25">
      <c r="A13" s="2" t="s">
        <v>78</v>
      </c>
      <c r="B13" s="7" t="s">
        <v>48</v>
      </c>
    </row>
    <row r="14" spans="1:2" x14ac:dyDescent="0.25">
      <c r="A14" s="2" t="s">
        <v>79</v>
      </c>
      <c r="B14" s="7" t="s">
        <v>49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9"/>
  <dimension ref="A1:X80"/>
  <sheetViews>
    <sheetView showGridLines="0" workbookViewId="0">
      <selection activeCell="J12" sqref="J12"/>
    </sheetView>
  </sheetViews>
  <sheetFormatPr baseColWidth="10" defaultRowHeight="15" x14ac:dyDescent="0.25"/>
  <cols>
    <col min="1" max="1" width="40.796875" style="1" customWidth="1"/>
    <col min="2" max="9" width="15.59765625" style="1" customWidth="1"/>
    <col min="10" max="17" width="12.59765625" style="1" bestFit="1" customWidth="1"/>
    <col min="18" max="18" width="12.59765625" style="1" customWidth="1"/>
    <col min="19" max="19" width="20" style="1" customWidth="1"/>
    <col min="20" max="20" width="24.19921875" style="1" customWidth="1"/>
    <col min="21" max="21" width="15" style="1" customWidth="1"/>
    <col min="22" max="16384" width="11.19921875" style="1"/>
  </cols>
  <sheetData>
    <row r="1" spans="1:21" x14ac:dyDescent="0.25">
      <c r="A1" s="9" t="s">
        <v>50</v>
      </c>
      <c r="B1" s="9"/>
    </row>
    <row r="2" spans="1:21" x14ac:dyDescent="0.25">
      <c r="A2" s="9"/>
      <c r="B2" s="9"/>
    </row>
    <row r="3" spans="1:21" ht="15" customHeight="1" x14ac:dyDescent="0.25">
      <c r="A3" s="136" t="s">
        <v>24</v>
      </c>
      <c r="B3" s="137"/>
      <c r="C3" s="137"/>
      <c r="D3" s="137"/>
      <c r="E3" s="137"/>
      <c r="F3" s="137"/>
      <c r="G3" s="137"/>
      <c r="H3" s="137"/>
      <c r="I3" s="138"/>
      <c r="J3" s="136" t="s">
        <v>63</v>
      </c>
      <c r="K3" s="137"/>
      <c r="L3" s="137"/>
      <c r="M3" s="137"/>
      <c r="N3" s="137"/>
      <c r="O3" s="137"/>
      <c r="P3" s="137"/>
      <c r="Q3" s="137"/>
      <c r="R3" s="138"/>
      <c r="S3" s="136" t="s">
        <v>136</v>
      </c>
      <c r="T3" s="137"/>
      <c r="U3" s="138"/>
    </row>
    <row r="4" spans="1:21" ht="15" customHeight="1" x14ac:dyDescent="0.25">
      <c r="A4" s="41" t="s">
        <v>25</v>
      </c>
      <c r="B4" s="41" t="s">
        <v>64</v>
      </c>
      <c r="C4" s="41" t="s">
        <v>88</v>
      </c>
      <c r="D4" s="41" t="s">
        <v>99</v>
      </c>
      <c r="E4" s="41" t="s">
        <v>107</v>
      </c>
      <c r="F4" s="41" t="s">
        <v>119</v>
      </c>
      <c r="G4" s="41" t="s">
        <v>125</v>
      </c>
      <c r="H4" s="41" t="s">
        <v>130</v>
      </c>
      <c r="I4" s="65" t="s">
        <v>139</v>
      </c>
      <c r="J4" s="41" t="s">
        <v>25</v>
      </c>
      <c r="K4" s="41" t="s">
        <v>64</v>
      </c>
      <c r="L4" s="15" t="s">
        <v>88</v>
      </c>
      <c r="M4" s="15" t="s">
        <v>99</v>
      </c>
      <c r="N4" s="15" t="s">
        <v>107</v>
      </c>
      <c r="O4" s="15" t="s">
        <v>119</v>
      </c>
      <c r="P4" s="15" t="s">
        <v>125</v>
      </c>
      <c r="Q4" s="15" t="s">
        <v>130</v>
      </c>
      <c r="R4" s="44" t="s">
        <v>139</v>
      </c>
      <c r="S4" s="15" t="s">
        <v>125</v>
      </c>
      <c r="T4" s="15" t="s">
        <v>130</v>
      </c>
      <c r="U4" s="71" t="s">
        <v>139</v>
      </c>
    </row>
    <row r="5" spans="1:21" x14ac:dyDescent="0.25">
      <c r="A5" s="12">
        <v>1437</v>
      </c>
      <c r="B5" s="12">
        <v>3222</v>
      </c>
      <c r="C5" s="12">
        <v>3522</v>
      </c>
      <c r="D5" s="56">
        <v>4050</v>
      </c>
      <c r="E5" s="56">
        <v>4089</v>
      </c>
      <c r="F5" s="56">
        <v>4314</v>
      </c>
      <c r="G5" s="56">
        <v>4546</v>
      </c>
      <c r="H5" s="56">
        <v>4554</v>
      </c>
      <c r="I5" s="56">
        <v>4597</v>
      </c>
      <c r="J5" s="41">
        <v>222</v>
      </c>
      <c r="K5" s="41">
        <v>277</v>
      </c>
      <c r="L5" s="15">
        <v>274</v>
      </c>
      <c r="M5" s="55">
        <v>281</v>
      </c>
      <c r="N5" s="55">
        <v>283</v>
      </c>
      <c r="O5" s="55">
        <v>262</v>
      </c>
      <c r="P5" s="55">
        <v>264</v>
      </c>
      <c r="Q5" s="15">
        <v>266</v>
      </c>
      <c r="R5" s="55">
        <v>266</v>
      </c>
      <c r="S5" s="55">
        <v>3</v>
      </c>
      <c r="T5" s="15">
        <v>3</v>
      </c>
      <c r="U5" s="15">
        <v>7</v>
      </c>
    </row>
    <row r="6" spans="1:21" x14ac:dyDescent="0.25">
      <c r="C6" s="10"/>
      <c r="D6" s="10"/>
    </row>
    <row r="7" spans="1:21" x14ac:dyDescent="0.25">
      <c r="E7" s="11"/>
      <c r="F7" s="11"/>
    </row>
    <row r="9" spans="1:21" x14ac:dyDescent="0.25">
      <c r="A9" s="14" t="s">
        <v>80</v>
      </c>
      <c r="B9" s="52" t="s">
        <v>25</v>
      </c>
      <c r="C9" s="15" t="s">
        <v>64</v>
      </c>
      <c r="D9" s="55" t="s">
        <v>88</v>
      </c>
      <c r="E9" s="55" t="s">
        <v>99</v>
      </c>
      <c r="F9" s="55" t="s">
        <v>107</v>
      </c>
      <c r="G9" s="55" t="s">
        <v>119</v>
      </c>
      <c r="H9" s="55" t="s">
        <v>125</v>
      </c>
      <c r="I9" s="55" t="s">
        <v>130</v>
      </c>
      <c r="J9" s="44" t="s">
        <v>139</v>
      </c>
    </row>
    <row r="10" spans="1:21" x14ac:dyDescent="0.25">
      <c r="A10" s="13" t="s">
        <v>27</v>
      </c>
      <c r="B10" s="66">
        <f>+A5</f>
        <v>1437</v>
      </c>
      <c r="C10" s="66">
        <v>3222</v>
      </c>
      <c r="D10" s="66">
        <v>3522</v>
      </c>
      <c r="E10" s="67">
        <v>4050</v>
      </c>
      <c r="F10" s="67">
        <v>4089</v>
      </c>
      <c r="G10" s="67">
        <v>4314</v>
      </c>
      <c r="H10" s="67">
        <v>4546</v>
      </c>
      <c r="I10" s="67">
        <v>4554</v>
      </c>
      <c r="J10" s="67">
        <v>4597</v>
      </c>
    </row>
    <row r="11" spans="1:21" x14ac:dyDescent="0.25">
      <c r="A11" s="13" t="s">
        <v>91</v>
      </c>
      <c r="B11" s="68">
        <f>+J5</f>
        <v>222</v>
      </c>
      <c r="C11" s="69">
        <v>277</v>
      </c>
      <c r="D11" s="70">
        <v>274</v>
      </c>
      <c r="E11" s="70">
        <v>281</v>
      </c>
      <c r="F11" s="70">
        <v>283</v>
      </c>
      <c r="G11" s="70">
        <v>262</v>
      </c>
      <c r="H11" s="70">
        <v>264</v>
      </c>
      <c r="I11" s="70">
        <v>266</v>
      </c>
      <c r="J11" s="70">
        <v>266</v>
      </c>
    </row>
    <row r="12" spans="1:21" x14ac:dyDescent="0.25">
      <c r="A12" s="13" t="s">
        <v>136</v>
      </c>
      <c r="B12" s="68">
        <v>0</v>
      </c>
      <c r="C12" s="69">
        <v>0</v>
      </c>
      <c r="D12" s="70">
        <v>0</v>
      </c>
      <c r="E12" s="70">
        <v>0</v>
      </c>
      <c r="F12" s="70">
        <v>0</v>
      </c>
      <c r="G12" s="70">
        <v>0</v>
      </c>
      <c r="H12" s="70">
        <v>3</v>
      </c>
      <c r="I12" s="70">
        <v>3</v>
      </c>
      <c r="J12" s="70">
        <v>7</v>
      </c>
    </row>
    <row r="16" spans="1:21" x14ac:dyDescent="0.25">
      <c r="C16" s="45"/>
      <c r="D16" s="45"/>
    </row>
    <row r="17" spans="3:24" x14ac:dyDescent="0.25">
      <c r="C17" s="45"/>
      <c r="D17" s="45"/>
    </row>
    <row r="21" spans="3:24" x14ac:dyDescent="0.25">
      <c r="T21"/>
      <c r="U21"/>
      <c r="V21"/>
      <c r="W21"/>
      <c r="X21"/>
    </row>
    <row r="22" spans="3:24" x14ac:dyDescent="0.25">
      <c r="T22"/>
      <c r="U22"/>
      <c r="V22"/>
      <c r="W22"/>
      <c r="X22"/>
    </row>
    <row r="23" spans="3:24" x14ac:dyDescent="0.25">
      <c r="P23"/>
      <c r="Q23"/>
      <c r="R23"/>
      <c r="S23"/>
      <c r="T23"/>
      <c r="U23"/>
      <c r="V23"/>
      <c r="W23"/>
      <c r="X23"/>
    </row>
    <row r="24" spans="3:24" x14ac:dyDescent="0.25">
      <c r="P24"/>
      <c r="Q24"/>
      <c r="R24"/>
      <c r="S24"/>
      <c r="T24"/>
      <c r="U24"/>
      <c r="V24"/>
      <c r="W24"/>
      <c r="X24"/>
    </row>
    <row r="25" spans="3:24" x14ac:dyDescent="0.25">
      <c r="P25"/>
      <c r="Q25"/>
      <c r="R25"/>
      <c r="S25"/>
      <c r="T25"/>
      <c r="U25"/>
      <c r="V25"/>
      <c r="W25"/>
      <c r="X25"/>
    </row>
    <row r="26" spans="3:24" x14ac:dyDescent="0.25">
      <c r="P26"/>
      <c r="Q26"/>
      <c r="R26"/>
      <c r="S26"/>
      <c r="T26"/>
      <c r="U26"/>
      <c r="V26"/>
      <c r="W26"/>
      <c r="X26"/>
    </row>
    <row r="27" spans="3:24" x14ac:dyDescent="0.25">
      <c r="P27"/>
      <c r="Q27"/>
      <c r="R27"/>
      <c r="S27"/>
      <c r="T27"/>
      <c r="U27"/>
      <c r="V27"/>
      <c r="W27"/>
      <c r="X27"/>
    </row>
    <row r="28" spans="3:24" x14ac:dyDescent="0.25">
      <c r="P28"/>
      <c r="Q28"/>
      <c r="R28"/>
      <c r="S28"/>
      <c r="T28"/>
      <c r="U28"/>
      <c r="V28"/>
      <c r="W28"/>
      <c r="X28"/>
    </row>
    <row r="29" spans="3:24" x14ac:dyDescent="0.25">
      <c r="T29"/>
      <c r="U29"/>
      <c r="V29"/>
      <c r="W29"/>
      <c r="X29"/>
    </row>
    <row r="30" spans="3:24" x14ac:dyDescent="0.25">
      <c r="T30"/>
      <c r="U30"/>
      <c r="V30"/>
      <c r="W30"/>
      <c r="X30"/>
    </row>
    <row r="31" spans="3:24" x14ac:dyDescent="0.25">
      <c r="T31"/>
      <c r="U31"/>
      <c r="V31"/>
      <c r="W31"/>
      <c r="X31"/>
    </row>
    <row r="32" spans="3:24" x14ac:dyDescent="0.25">
      <c r="T32"/>
      <c r="U32"/>
      <c r="V32"/>
      <c r="W32"/>
      <c r="X32"/>
    </row>
    <row r="33" spans="20:24" x14ac:dyDescent="0.25">
      <c r="T33"/>
      <c r="U33"/>
      <c r="V33"/>
      <c r="W33"/>
      <c r="X33"/>
    </row>
    <row r="34" spans="20:24" x14ac:dyDescent="0.25">
      <c r="T34"/>
      <c r="U34"/>
      <c r="V34"/>
      <c r="W34"/>
      <c r="X34"/>
    </row>
    <row r="35" spans="20:24" x14ac:dyDescent="0.25">
      <c r="T35"/>
      <c r="U35"/>
      <c r="V35"/>
      <c r="W35"/>
      <c r="X35"/>
    </row>
    <row r="36" spans="20:24" x14ac:dyDescent="0.25">
      <c r="T36"/>
      <c r="U36"/>
      <c r="V36"/>
      <c r="W36"/>
      <c r="X36"/>
    </row>
    <row r="37" spans="20:24" x14ac:dyDescent="0.25">
      <c r="T37"/>
      <c r="U37"/>
      <c r="V37"/>
      <c r="W37"/>
      <c r="X37"/>
    </row>
    <row r="38" spans="20:24" x14ac:dyDescent="0.25">
      <c r="T38"/>
      <c r="U38"/>
      <c r="V38"/>
      <c r="W38"/>
      <c r="X38"/>
    </row>
    <row r="39" spans="20:24" x14ac:dyDescent="0.25">
      <c r="T39"/>
      <c r="U39"/>
      <c r="V39"/>
      <c r="W39"/>
      <c r="X39"/>
    </row>
    <row r="40" spans="20:24" x14ac:dyDescent="0.25">
      <c r="T40"/>
      <c r="U40"/>
      <c r="V40"/>
      <c r="W40"/>
      <c r="X40"/>
    </row>
    <row r="41" spans="20:24" x14ac:dyDescent="0.25">
      <c r="T41"/>
      <c r="U41"/>
      <c r="V41"/>
      <c r="W41"/>
      <c r="X41"/>
    </row>
    <row r="42" spans="20:24" x14ac:dyDescent="0.25">
      <c r="T42"/>
      <c r="U42"/>
      <c r="V42"/>
      <c r="W42"/>
      <c r="X42"/>
    </row>
    <row r="43" spans="20:24" x14ac:dyDescent="0.25">
      <c r="T43"/>
      <c r="U43"/>
      <c r="V43"/>
      <c r="W43"/>
      <c r="X43"/>
    </row>
    <row r="44" spans="20:24" x14ac:dyDescent="0.25">
      <c r="T44"/>
      <c r="U44"/>
      <c r="V44"/>
      <c r="W44"/>
      <c r="X44"/>
    </row>
    <row r="45" spans="20:24" x14ac:dyDescent="0.25">
      <c r="T45"/>
      <c r="U45"/>
      <c r="V45"/>
      <c r="W45"/>
      <c r="X45"/>
    </row>
    <row r="46" spans="20:24" x14ac:dyDescent="0.25">
      <c r="T46"/>
      <c r="U46"/>
      <c r="V46"/>
      <c r="W46"/>
      <c r="X46"/>
    </row>
    <row r="47" spans="20:24" x14ac:dyDescent="0.25">
      <c r="T47"/>
      <c r="U47"/>
      <c r="V47"/>
      <c r="W47"/>
      <c r="X47"/>
    </row>
    <row r="48" spans="20:24" x14ac:dyDescent="0.25">
      <c r="T48"/>
      <c r="U48"/>
      <c r="V48"/>
      <c r="W48"/>
      <c r="X48"/>
    </row>
    <row r="49" spans="20:24" x14ac:dyDescent="0.25">
      <c r="T49"/>
      <c r="U49"/>
      <c r="V49"/>
      <c r="W49"/>
      <c r="X49"/>
    </row>
    <row r="50" spans="20:24" x14ac:dyDescent="0.25">
      <c r="T50"/>
      <c r="U50"/>
      <c r="V50"/>
      <c r="W50"/>
      <c r="X50"/>
    </row>
    <row r="51" spans="20:24" x14ac:dyDescent="0.25">
      <c r="T51"/>
      <c r="U51"/>
      <c r="V51"/>
      <c r="W51"/>
      <c r="X51"/>
    </row>
    <row r="52" spans="20:24" x14ac:dyDescent="0.25">
      <c r="T52"/>
      <c r="U52"/>
      <c r="V52"/>
      <c r="W52"/>
      <c r="X52"/>
    </row>
    <row r="53" spans="20:24" x14ac:dyDescent="0.25">
      <c r="T53"/>
      <c r="U53"/>
      <c r="V53"/>
      <c r="W53"/>
      <c r="X53"/>
    </row>
    <row r="54" spans="20:24" x14ac:dyDescent="0.25">
      <c r="T54"/>
      <c r="U54"/>
      <c r="V54"/>
      <c r="W54"/>
      <c r="X54"/>
    </row>
    <row r="55" spans="20:24" x14ac:dyDescent="0.25">
      <c r="T55"/>
      <c r="U55"/>
      <c r="V55"/>
      <c r="W55"/>
      <c r="X55"/>
    </row>
    <row r="56" spans="20:24" x14ac:dyDescent="0.25">
      <c r="T56"/>
      <c r="U56"/>
      <c r="V56"/>
      <c r="W56"/>
      <c r="X56"/>
    </row>
    <row r="57" spans="20:24" x14ac:dyDescent="0.25">
      <c r="T57"/>
      <c r="U57"/>
      <c r="V57"/>
      <c r="W57"/>
      <c r="X57"/>
    </row>
    <row r="58" spans="20:24" x14ac:dyDescent="0.25">
      <c r="T58"/>
      <c r="U58"/>
      <c r="V58"/>
      <c r="W58"/>
      <c r="X58"/>
    </row>
    <row r="59" spans="20:24" x14ac:dyDescent="0.25">
      <c r="T59"/>
      <c r="U59"/>
      <c r="V59"/>
      <c r="W59"/>
      <c r="X59"/>
    </row>
    <row r="60" spans="20:24" x14ac:dyDescent="0.25">
      <c r="T60"/>
      <c r="U60"/>
      <c r="V60"/>
      <c r="W60"/>
      <c r="X60"/>
    </row>
    <row r="61" spans="20:24" x14ac:dyDescent="0.25">
      <c r="T61"/>
      <c r="U61"/>
      <c r="V61"/>
      <c r="W61"/>
      <c r="X61"/>
    </row>
    <row r="62" spans="20:24" x14ac:dyDescent="0.25">
      <c r="T62"/>
      <c r="U62"/>
      <c r="V62"/>
      <c r="W62"/>
      <c r="X62"/>
    </row>
    <row r="63" spans="20:24" x14ac:dyDescent="0.25">
      <c r="T63"/>
      <c r="U63"/>
      <c r="V63"/>
      <c r="W63"/>
      <c r="X63"/>
    </row>
    <row r="64" spans="20:24" x14ac:dyDescent="0.25">
      <c r="T64"/>
      <c r="U64"/>
      <c r="V64"/>
      <c r="W64"/>
      <c r="X64"/>
    </row>
    <row r="65" spans="20:24" x14ac:dyDescent="0.25">
      <c r="T65"/>
      <c r="U65"/>
      <c r="V65"/>
      <c r="W65"/>
      <c r="X65"/>
    </row>
    <row r="66" spans="20:24" x14ac:dyDescent="0.25">
      <c r="T66"/>
      <c r="U66"/>
      <c r="V66"/>
      <c r="W66"/>
      <c r="X66"/>
    </row>
    <row r="67" spans="20:24" x14ac:dyDescent="0.25">
      <c r="T67"/>
      <c r="U67"/>
      <c r="V67"/>
      <c r="W67"/>
      <c r="X67"/>
    </row>
    <row r="68" spans="20:24" x14ac:dyDescent="0.25">
      <c r="T68"/>
      <c r="U68"/>
      <c r="V68"/>
      <c r="W68"/>
      <c r="X68"/>
    </row>
    <row r="69" spans="20:24" x14ac:dyDescent="0.25">
      <c r="T69"/>
      <c r="U69"/>
      <c r="V69"/>
      <c r="W69"/>
      <c r="X69"/>
    </row>
    <row r="70" spans="20:24" x14ac:dyDescent="0.25">
      <c r="T70"/>
      <c r="U70"/>
      <c r="V70"/>
      <c r="W70"/>
      <c r="X70"/>
    </row>
    <row r="71" spans="20:24" x14ac:dyDescent="0.25">
      <c r="T71"/>
      <c r="U71"/>
      <c r="V71"/>
      <c r="W71"/>
      <c r="X71"/>
    </row>
    <row r="72" spans="20:24" x14ac:dyDescent="0.25">
      <c r="T72"/>
      <c r="U72"/>
      <c r="V72"/>
      <c r="W72"/>
      <c r="X72"/>
    </row>
    <row r="73" spans="20:24" x14ac:dyDescent="0.25">
      <c r="T73"/>
      <c r="U73"/>
      <c r="V73"/>
      <c r="W73"/>
      <c r="X73"/>
    </row>
    <row r="74" spans="20:24" x14ac:dyDescent="0.25">
      <c r="T74"/>
      <c r="U74"/>
      <c r="V74"/>
      <c r="W74"/>
      <c r="X74"/>
    </row>
    <row r="75" spans="20:24" x14ac:dyDescent="0.25">
      <c r="T75"/>
      <c r="U75"/>
      <c r="V75"/>
      <c r="W75"/>
      <c r="X75"/>
    </row>
    <row r="76" spans="20:24" x14ac:dyDescent="0.25">
      <c r="T76"/>
      <c r="U76"/>
      <c r="V76"/>
      <c r="W76"/>
      <c r="X76"/>
    </row>
    <row r="77" spans="20:24" x14ac:dyDescent="0.25">
      <c r="T77"/>
      <c r="U77"/>
      <c r="V77"/>
      <c r="W77"/>
      <c r="X77"/>
    </row>
    <row r="78" spans="20:24" x14ac:dyDescent="0.25">
      <c r="T78"/>
      <c r="U78"/>
      <c r="V78"/>
      <c r="W78"/>
      <c r="X78"/>
    </row>
    <row r="79" spans="20:24" x14ac:dyDescent="0.25">
      <c r="T79"/>
      <c r="U79"/>
      <c r="V79"/>
      <c r="W79"/>
      <c r="X79"/>
    </row>
    <row r="80" spans="20:24" x14ac:dyDescent="0.25">
      <c r="T80"/>
      <c r="U80"/>
      <c r="V80"/>
      <c r="W80"/>
      <c r="X80"/>
    </row>
  </sheetData>
  <mergeCells count="3">
    <mergeCell ref="S3:U3"/>
    <mergeCell ref="J3:R3"/>
    <mergeCell ref="A3:I3"/>
  </mergeCells>
  <pageMargins left="0.75" right="0.75" top="1" bottom="1" header="0" footer="0"/>
  <pageSetup paperSize="9" orientation="portrait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L56"/>
  <sheetViews>
    <sheetView showGridLines="0" topLeftCell="W1" workbookViewId="0">
      <selection activeCell="AH68" sqref="AH68"/>
    </sheetView>
  </sheetViews>
  <sheetFormatPr baseColWidth="10" defaultColWidth="11" defaultRowHeight="15" x14ac:dyDescent="0.25"/>
  <cols>
    <col min="1" max="1" width="37.3984375" style="1" bestFit="1" customWidth="1"/>
    <col min="2" max="2" width="9" style="1" bestFit="1" customWidth="1"/>
    <col min="3" max="3" width="12.3984375" style="1" bestFit="1" customWidth="1"/>
    <col min="4" max="4" width="9" style="11" bestFit="1" customWidth="1"/>
    <col min="5" max="5" width="12.3984375" style="11" bestFit="1" customWidth="1"/>
    <col min="6" max="6" width="9" style="11" bestFit="1" customWidth="1"/>
    <col min="7" max="7" width="12.3984375" style="11" bestFit="1" customWidth="1"/>
    <col min="8" max="8" width="9" style="11" bestFit="1" customWidth="1"/>
    <col min="9" max="9" width="12.3984375" style="11" bestFit="1" customWidth="1"/>
    <col min="10" max="10" width="9" style="11" bestFit="1" customWidth="1"/>
    <col min="11" max="11" width="12.3984375" style="11" bestFit="1" customWidth="1"/>
    <col min="12" max="12" width="9" style="1" bestFit="1" customWidth="1"/>
    <col min="13" max="13" width="12.3984375" style="1" bestFit="1" customWidth="1"/>
    <col min="14" max="14" width="20" style="1" bestFit="1" customWidth="1"/>
    <col min="15" max="15" width="9" style="1" bestFit="1" customWidth="1"/>
    <col min="16" max="16" width="11.19921875" style="1" bestFit="1" customWidth="1"/>
    <col min="17" max="17" width="20" style="1" bestFit="1" customWidth="1"/>
    <col min="18" max="18" width="9" style="1" bestFit="1" customWidth="1"/>
    <col min="19" max="19" width="12.3984375" style="1" bestFit="1" customWidth="1"/>
    <col min="20" max="20" width="8.3984375" style="1" bestFit="1" customWidth="1"/>
    <col min="21" max="21" width="12" style="1" bestFit="1" customWidth="1"/>
    <col min="22" max="22" width="12.796875" style="1" bestFit="1" customWidth="1"/>
    <col min="23" max="23" width="10.796875" style="1" bestFit="1" customWidth="1"/>
    <col min="24" max="24" width="8.59765625" style="1" bestFit="1" customWidth="1"/>
    <col min="25" max="25" width="12.3984375" style="1" bestFit="1" customWidth="1"/>
    <col min="26" max="26" width="8.59765625" style="1" bestFit="1" customWidth="1"/>
    <col min="27" max="27" width="9.59765625" style="1" bestFit="1" customWidth="1"/>
    <col min="28" max="28" width="8.59765625" style="1" bestFit="1" customWidth="1"/>
    <col min="29" max="29" width="9.59765625" style="1" bestFit="1" customWidth="1"/>
    <col min="30" max="30" width="26.796875" style="1" customWidth="1"/>
    <col min="31" max="31" width="13.19921875" style="1" bestFit="1" customWidth="1"/>
    <col min="32" max="32" width="21" style="1" bestFit="1" customWidth="1"/>
    <col min="33" max="33" width="26.3984375" style="1" customWidth="1"/>
    <col min="34" max="34" width="13.19921875" style="1" bestFit="1" customWidth="1"/>
    <col min="35" max="35" width="21" style="1" bestFit="1" customWidth="1"/>
    <col min="36" max="36" width="26" style="1" customWidth="1"/>
    <col min="37" max="37" width="37.3984375" style="1" bestFit="1" customWidth="1"/>
    <col min="38" max="16384" width="11" style="1"/>
  </cols>
  <sheetData>
    <row r="1" spans="1:37" s="16" customFormat="1" x14ac:dyDescent="0.15">
      <c r="B1" s="142" t="s">
        <v>25</v>
      </c>
      <c r="C1" s="143"/>
      <c r="D1" s="144" t="s">
        <v>45</v>
      </c>
      <c r="E1" s="155"/>
      <c r="F1" s="144" t="s">
        <v>44</v>
      </c>
      <c r="G1" s="145"/>
      <c r="H1" s="146" t="s">
        <v>26</v>
      </c>
      <c r="I1" s="146"/>
      <c r="J1" s="146" t="s">
        <v>42</v>
      </c>
      <c r="K1" s="146"/>
      <c r="L1" s="147" t="s">
        <v>51</v>
      </c>
      <c r="M1" s="148"/>
      <c r="N1" s="149"/>
      <c r="O1" s="150" t="s">
        <v>62</v>
      </c>
      <c r="P1" s="151"/>
      <c r="Q1" s="151"/>
      <c r="R1" s="146" t="s">
        <v>64</v>
      </c>
      <c r="S1" s="146"/>
      <c r="T1" s="146" t="s">
        <v>88</v>
      </c>
      <c r="U1" s="146"/>
      <c r="V1" s="146" t="s">
        <v>99</v>
      </c>
      <c r="W1" s="146"/>
      <c r="X1" s="156" t="s">
        <v>107</v>
      </c>
      <c r="Y1" s="156"/>
      <c r="Z1" s="156" t="s">
        <v>119</v>
      </c>
      <c r="AA1" s="156"/>
      <c r="AB1" s="152" t="s">
        <v>125</v>
      </c>
      <c r="AC1" s="153"/>
      <c r="AD1" s="154"/>
      <c r="AE1" s="152" t="s">
        <v>130</v>
      </c>
      <c r="AF1" s="153"/>
      <c r="AG1" s="154"/>
      <c r="AH1" s="139" t="s">
        <v>139</v>
      </c>
      <c r="AI1" s="140"/>
      <c r="AJ1" s="141"/>
    </row>
    <row r="2" spans="1:37" s="20" customFormat="1" ht="45" x14ac:dyDescent="0.15">
      <c r="A2" s="17" t="s">
        <v>8</v>
      </c>
      <c r="B2" s="18" t="s">
        <v>27</v>
      </c>
      <c r="C2" s="18" t="s">
        <v>82</v>
      </c>
      <c r="D2" s="18" t="s">
        <v>27</v>
      </c>
      <c r="E2" s="18" t="s">
        <v>82</v>
      </c>
      <c r="F2" s="18" t="s">
        <v>27</v>
      </c>
      <c r="G2" s="18" t="s">
        <v>82</v>
      </c>
      <c r="H2" s="18" t="s">
        <v>27</v>
      </c>
      <c r="I2" s="18" t="s">
        <v>82</v>
      </c>
      <c r="J2" s="18" t="s">
        <v>27</v>
      </c>
      <c r="K2" s="18" t="s">
        <v>82</v>
      </c>
      <c r="L2" s="18" t="s">
        <v>27</v>
      </c>
      <c r="M2" s="18" t="s">
        <v>82</v>
      </c>
      <c r="N2" s="19" t="s">
        <v>52</v>
      </c>
      <c r="O2" s="18" t="s">
        <v>27</v>
      </c>
      <c r="P2" s="18" t="s">
        <v>82</v>
      </c>
      <c r="Q2" s="19" t="s">
        <v>52</v>
      </c>
      <c r="R2" s="18" t="s">
        <v>27</v>
      </c>
      <c r="S2" s="18" t="s">
        <v>82</v>
      </c>
      <c r="T2" s="18" t="s">
        <v>92</v>
      </c>
      <c r="U2" s="18" t="s">
        <v>94</v>
      </c>
      <c r="V2" s="18" t="s">
        <v>92</v>
      </c>
      <c r="W2" s="18" t="s">
        <v>94</v>
      </c>
      <c r="X2" s="59" t="s">
        <v>92</v>
      </c>
      <c r="Y2" s="59" t="s">
        <v>111</v>
      </c>
      <c r="Z2" s="59" t="s">
        <v>92</v>
      </c>
      <c r="AA2" s="59" t="s">
        <v>111</v>
      </c>
      <c r="AB2" s="59" t="s">
        <v>92</v>
      </c>
      <c r="AC2" s="59" t="s">
        <v>111</v>
      </c>
      <c r="AD2" s="59" t="s">
        <v>137</v>
      </c>
      <c r="AE2" s="59" t="s">
        <v>92</v>
      </c>
      <c r="AF2" s="59" t="s">
        <v>111</v>
      </c>
      <c r="AG2" s="59" t="s">
        <v>137</v>
      </c>
      <c r="AH2" s="72" t="s">
        <v>92</v>
      </c>
      <c r="AI2" s="72" t="s">
        <v>111</v>
      </c>
      <c r="AJ2" s="72" t="s">
        <v>137</v>
      </c>
      <c r="AK2" s="17" t="s">
        <v>8</v>
      </c>
    </row>
    <row r="3" spans="1:37" x14ac:dyDescent="0.25">
      <c r="A3" s="83" t="s">
        <v>9</v>
      </c>
      <c r="B3" s="21">
        <v>590</v>
      </c>
      <c r="C3" s="22">
        <v>68</v>
      </c>
      <c r="D3" s="21">
        <v>664</v>
      </c>
      <c r="E3" s="22">
        <v>66</v>
      </c>
      <c r="F3" s="21">
        <v>672</v>
      </c>
      <c r="G3" s="21">
        <v>67</v>
      </c>
      <c r="H3" s="23">
        <v>664</v>
      </c>
      <c r="I3" s="24">
        <v>67</v>
      </c>
      <c r="J3" s="23">
        <v>608</v>
      </c>
      <c r="K3" s="24">
        <v>80</v>
      </c>
      <c r="L3" s="23">
        <v>644</v>
      </c>
      <c r="M3" s="24">
        <v>94</v>
      </c>
      <c r="N3" s="24">
        <v>250290.23144665101</v>
      </c>
      <c r="O3" s="23">
        <v>648</v>
      </c>
      <c r="P3" s="24">
        <v>94</v>
      </c>
      <c r="Q3" s="24">
        <v>250606</v>
      </c>
      <c r="R3" s="13">
        <v>660</v>
      </c>
      <c r="S3" s="13">
        <v>94</v>
      </c>
      <c r="T3" s="13">
        <v>665</v>
      </c>
      <c r="U3" s="13">
        <v>94</v>
      </c>
      <c r="V3" s="13">
        <v>758</v>
      </c>
      <c r="W3" s="13">
        <v>96</v>
      </c>
      <c r="X3" s="85">
        <v>757</v>
      </c>
      <c r="Y3" s="85">
        <v>96</v>
      </c>
      <c r="Z3" s="85">
        <v>757</v>
      </c>
      <c r="AA3" s="85">
        <v>96</v>
      </c>
      <c r="AB3" s="85">
        <v>757</v>
      </c>
      <c r="AC3" s="85">
        <v>96</v>
      </c>
      <c r="AD3" s="85">
        <v>0</v>
      </c>
      <c r="AE3" s="85">
        <v>757</v>
      </c>
      <c r="AF3" s="85">
        <v>97</v>
      </c>
      <c r="AG3" s="86">
        <v>0</v>
      </c>
      <c r="AH3" s="85">
        <v>757</v>
      </c>
      <c r="AI3" s="87">
        <v>97</v>
      </c>
      <c r="AJ3" s="86">
        <v>0</v>
      </c>
      <c r="AK3" s="83" t="s">
        <v>9</v>
      </c>
    </row>
    <row r="4" spans="1:37" x14ac:dyDescent="0.25">
      <c r="A4" s="83" t="s">
        <v>10</v>
      </c>
      <c r="B4" s="21">
        <v>198</v>
      </c>
      <c r="C4" s="22">
        <v>13</v>
      </c>
      <c r="D4" s="21">
        <v>198</v>
      </c>
      <c r="E4" s="22">
        <v>10</v>
      </c>
      <c r="F4" s="21">
        <v>311</v>
      </c>
      <c r="G4" s="21">
        <v>10</v>
      </c>
      <c r="H4" s="23">
        <v>311</v>
      </c>
      <c r="I4" s="24">
        <v>10</v>
      </c>
      <c r="J4" s="23">
        <v>238</v>
      </c>
      <c r="K4" s="24">
        <v>10</v>
      </c>
      <c r="L4" s="23">
        <v>511</v>
      </c>
      <c r="M4" s="24">
        <v>11</v>
      </c>
      <c r="N4" s="24">
        <v>83086.0209124963</v>
      </c>
      <c r="O4" s="23">
        <v>511</v>
      </c>
      <c r="P4" s="24">
        <v>11</v>
      </c>
      <c r="Q4" s="24">
        <v>83086</v>
      </c>
      <c r="R4" s="13">
        <v>508</v>
      </c>
      <c r="S4" s="13">
        <v>11</v>
      </c>
      <c r="T4" s="13">
        <v>508</v>
      </c>
      <c r="U4" s="13">
        <v>11</v>
      </c>
      <c r="V4" s="13">
        <v>520</v>
      </c>
      <c r="W4" s="13">
        <v>15</v>
      </c>
      <c r="X4" s="85">
        <v>520</v>
      </c>
      <c r="Y4" s="85">
        <v>15</v>
      </c>
      <c r="Z4" s="85">
        <v>521</v>
      </c>
      <c r="AA4" s="85">
        <v>15</v>
      </c>
      <c r="AB4" s="85">
        <v>524</v>
      </c>
      <c r="AC4" s="85">
        <v>15</v>
      </c>
      <c r="AD4" s="85">
        <v>0</v>
      </c>
      <c r="AE4" s="85">
        <v>527</v>
      </c>
      <c r="AF4" s="85">
        <v>15</v>
      </c>
      <c r="AG4" s="86">
        <v>0</v>
      </c>
      <c r="AH4" s="85">
        <v>526</v>
      </c>
      <c r="AI4" s="87">
        <v>15</v>
      </c>
      <c r="AJ4" s="86">
        <v>2</v>
      </c>
      <c r="AK4" s="83" t="s">
        <v>10</v>
      </c>
    </row>
    <row r="5" spans="1:37" x14ac:dyDescent="0.25">
      <c r="A5" s="83" t="s">
        <v>0</v>
      </c>
      <c r="B5" s="21">
        <v>14</v>
      </c>
      <c r="C5" s="22">
        <v>6</v>
      </c>
      <c r="D5" s="21">
        <v>14</v>
      </c>
      <c r="E5" s="22">
        <v>14</v>
      </c>
      <c r="F5" s="21">
        <v>14</v>
      </c>
      <c r="G5" s="21">
        <v>14</v>
      </c>
      <c r="H5" s="23">
        <v>14</v>
      </c>
      <c r="I5" s="24">
        <v>14</v>
      </c>
      <c r="J5" s="23">
        <v>0</v>
      </c>
      <c r="K5" s="24">
        <v>14</v>
      </c>
      <c r="L5" s="23">
        <v>11</v>
      </c>
      <c r="M5" s="24">
        <v>36</v>
      </c>
      <c r="N5" s="24">
        <v>70554.321365034601</v>
      </c>
      <c r="O5" s="23">
        <v>11</v>
      </c>
      <c r="P5" s="24">
        <v>36</v>
      </c>
      <c r="Q5" s="24">
        <v>70554</v>
      </c>
      <c r="R5" s="13">
        <v>11</v>
      </c>
      <c r="S5" s="13">
        <v>36</v>
      </c>
      <c r="T5" s="13">
        <v>11</v>
      </c>
      <c r="U5" s="13">
        <v>36</v>
      </c>
      <c r="V5" s="13">
        <v>47</v>
      </c>
      <c r="W5" s="13">
        <v>36</v>
      </c>
      <c r="X5" s="85">
        <v>47</v>
      </c>
      <c r="Y5" s="85">
        <v>36</v>
      </c>
      <c r="Z5" s="85">
        <v>188</v>
      </c>
      <c r="AA5" s="85">
        <v>14</v>
      </c>
      <c r="AB5" s="85">
        <v>295</v>
      </c>
      <c r="AC5" s="85">
        <v>14</v>
      </c>
      <c r="AD5" s="85">
        <v>1</v>
      </c>
      <c r="AE5" s="85">
        <v>297</v>
      </c>
      <c r="AF5" s="85">
        <v>15</v>
      </c>
      <c r="AG5" s="86">
        <v>1</v>
      </c>
      <c r="AH5" s="85">
        <v>300</v>
      </c>
      <c r="AI5" s="85">
        <v>15</v>
      </c>
      <c r="AJ5" s="86">
        <v>1</v>
      </c>
      <c r="AK5" s="83" t="s">
        <v>0</v>
      </c>
    </row>
    <row r="6" spans="1:37" x14ac:dyDescent="0.25">
      <c r="A6" s="83" t="s">
        <v>1</v>
      </c>
      <c r="B6" s="21">
        <v>28</v>
      </c>
      <c r="C6" s="22">
        <v>7</v>
      </c>
      <c r="D6" s="21">
        <v>28</v>
      </c>
      <c r="E6" s="22">
        <v>7</v>
      </c>
      <c r="F6" s="21">
        <v>28</v>
      </c>
      <c r="G6" s="21">
        <v>7</v>
      </c>
      <c r="H6" s="23">
        <v>31</v>
      </c>
      <c r="I6" s="24">
        <v>7</v>
      </c>
      <c r="J6" s="23">
        <v>22</v>
      </c>
      <c r="K6" s="24">
        <v>7</v>
      </c>
      <c r="L6" s="23">
        <v>33</v>
      </c>
      <c r="M6" s="24">
        <v>6</v>
      </c>
      <c r="N6" s="24">
        <v>10639.2337813424</v>
      </c>
      <c r="O6" s="23">
        <v>29</v>
      </c>
      <c r="P6" s="24">
        <v>7</v>
      </c>
      <c r="Q6" s="24">
        <v>12574</v>
      </c>
      <c r="R6" s="13">
        <v>33</v>
      </c>
      <c r="S6" s="13">
        <v>6</v>
      </c>
      <c r="T6" s="13">
        <v>34</v>
      </c>
      <c r="U6" s="13">
        <v>6</v>
      </c>
      <c r="V6" s="13">
        <v>40</v>
      </c>
      <c r="W6" s="13">
        <v>6</v>
      </c>
      <c r="X6" s="85">
        <v>41</v>
      </c>
      <c r="Y6" s="85">
        <v>7</v>
      </c>
      <c r="Z6" s="85">
        <v>41</v>
      </c>
      <c r="AA6" s="85">
        <v>7</v>
      </c>
      <c r="AB6" s="85">
        <v>42</v>
      </c>
      <c r="AC6" s="85">
        <v>7</v>
      </c>
      <c r="AD6" s="85">
        <v>0</v>
      </c>
      <c r="AE6" s="85">
        <v>42</v>
      </c>
      <c r="AF6" s="85">
        <v>7</v>
      </c>
      <c r="AG6" s="86">
        <v>0</v>
      </c>
      <c r="AH6" s="85">
        <v>42</v>
      </c>
      <c r="AI6" s="85">
        <v>7</v>
      </c>
      <c r="AJ6" s="86">
        <v>0</v>
      </c>
      <c r="AK6" s="83" t="s">
        <v>1</v>
      </c>
    </row>
    <row r="7" spans="1:37" x14ac:dyDescent="0.25">
      <c r="A7" s="83" t="s">
        <v>11</v>
      </c>
      <c r="B7" s="21">
        <v>237</v>
      </c>
      <c r="C7" s="22">
        <v>19</v>
      </c>
      <c r="D7" s="21">
        <v>237</v>
      </c>
      <c r="E7" s="22">
        <v>16</v>
      </c>
      <c r="F7" s="21">
        <v>270</v>
      </c>
      <c r="G7" s="21">
        <v>16</v>
      </c>
      <c r="H7" s="23">
        <v>271</v>
      </c>
      <c r="I7" s="24">
        <v>16</v>
      </c>
      <c r="J7" s="23">
        <v>241</v>
      </c>
      <c r="K7" s="24">
        <v>16</v>
      </c>
      <c r="L7" s="23">
        <v>313</v>
      </c>
      <c r="M7" s="24">
        <v>15</v>
      </c>
      <c r="N7" s="24">
        <v>144442.322699087</v>
      </c>
      <c r="O7" s="23">
        <v>335</v>
      </c>
      <c r="P7" s="24">
        <v>14</v>
      </c>
      <c r="Q7" s="24">
        <v>237122</v>
      </c>
      <c r="R7" s="13">
        <v>407</v>
      </c>
      <c r="S7" s="13">
        <v>18</v>
      </c>
      <c r="T7" s="13">
        <v>477</v>
      </c>
      <c r="U7" s="13">
        <v>16</v>
      </c>
      <c r="V7" s="13">
        <v>617</v>
      </c>
      <c r="W7" s="13">
        <v>18</v>
      </c>
      <c r="X7" s="85">
        <v>618</v>
      </c>
      <c r="Y7" s="85">
        <v>17</v>
      </c>
      <c r="Z7" s="85">
        <v>618</v>
      </c>
      <c r="AA7" s="85">
        <v>17</v>
      </c>
      <c r="AB7" s="85">
        <v>618</v>
      </c>
      <c r="AC7" s="85">
        <v>17</v>
      </c>
      <c r="AD7" s="85">
        <v>0</v>
      </c>
      <c r="AE7" s="85">
        <v>619</v>
      </c>
      <c r="AF7" s="85">
        <v>17</v>
      </c>
      <c r="AG7" s="86">
        <v>0</v>
      </c>
      <c r="AH7" s="85">
        <v>619</v>
      </c>
      <c r="AI7" s="85">
        <v>17</v>
      </c>
      <c r="AJ7" s="86">
        <v>1</v>
      </c>
      <c r="AK7" s="83" t="s">
        <v>11</v>
      </c>
    </row>
    <row r="8" spans="1:37" x14ac:dyDescent="0.25">
      <c r="A8" s="83" t="s">
        <v>89</v>
      </c>
      <c r="B8" s="21">
        <v>177</v>
      </c>
      <c r="C8" s="22">
        <v>23</v>
      </c>
      <c r="D8" s="21">
        <v>177</v>
      </c>
      <c r="E8" s="22">
        <v>23</v>
      </c>
      <c r="F8" s="21">
        <v>262</v>
      </c>
      <c r="G8" s="21">
        <v>25</v>
      </c>
      <c r="H8" s="23">
        <v>262</v>
      </c>
      <c r="I8" s="24">
        <v>25</v>
      </c>
      <c r="J8" s="23">
        <v>183</v>
      </c>
      <c r="K8" s="24">
        <v>26</v>
      </c>
      <c r="L8" s="23">
        <v>250</v>
      </c>
      <c r="M8" s="24">
        <v>25</v>
      </c>
      <c r="N8" s="24">
        <v>128873.963693814</v>
      </c>
      <c r="O8" s="23">
        <v>278</v>
      </c>
      <c r="P8" s="24">
        <v>24</v>
      </c>
      <c r="Q8" s="24">
        <v>137193</v>
      </c>
      <c r="R8" s="13">
        <v>385</v>
      </c>
      <c r="S8" s="13">
        <v>24</v>
      </c>
      <c r="T8" s="13">
        <v>435</v>
      </c>
      <c r="U8" s="13">
        <v>22</v>
      </c>
      <c r="V8" s="13">
        <v>523</v>
      </c>
      <c r="W8" s="13">
        <v>22</v>
      </c>
      <c r="X8" s="85">
        <v>546</v>
      </c>
      <c r="Y8" s="85">
        <v>23</v>
      </c>
      <c r="Z8" s="85">
        <v>552</v>
      </c>
      <c r="AA8" s="85">
        <v>24</v>
      </c>
      <c r="AB8" s="85">
        <v>553</v>
      </c>
      <c r="AC8" s="85">
        <v>24</v>
      </c>
      <c r="AD8" s="85">
        <v>1</v>
      </c>
      <c r="AE8" s="85">
        <v>553</v>
      </c>
      <c r="AF8" s="85">
        <v>24</v>
      </c>
      <c r="AG8" s="86">
        <v>1</v>
      </c>
      <c r="AH8" s="85">
        <v>553</v>
      </c>
      <c r="AI8" s="85">
        <v>24</v>
      </c>
      <c r="AJ8" s="86">
        <v>2</v>
      </c>
      <c r="AK8" s="83" t="s">
        <v>89</v>
      </c>
    </row>
    <row r="9" spans="1:37" x14ac:dyDescent="0.25">
      <c r="A9" s="83" t="s">
        <v>12</v>
      </c>
      <c r="B9" s="21">
        <v>92</v>
      </c>
      <c r="C9" s="22">
        <v>9</v>
      </c>
      <c r="D9" s="21">
        <v>92</v>
      </c>
      <c r="E9" s="22">
        <v>7</v>
      </c>
      <c r="F9" s="21">
        <v>92</v>
      </c>
      <c r="G9" s="21">
        <v>7</v>
      </c>
      <c r="H9" s="23">
        <v>92</v>
      </c>
      <c r="I9" s="24">
        <v>7</v>
      </c>
      <c r="J9" s="23">
        <v>306</v>
      </c>
      <c r="K9" s="24">
        <v>11</v>
      </c>
      <c r="L9" s="23">
        <v>365</v>
      </c>
      <c r="M9" s="24">
        <v>11</v>
      </c>
      <c r="N9" s="24">
        <v>154910.543802859</v>
      </c>
      <c r="O9" s="23">
        <v>364</v>
      </c>
      <c r="P9" s="24">
        <v>11</v>
      </c>
      <c r="Q9" s="24">
        <v>154911</v>
      </c>
      <c r="R9" s="13">
        <v>364</v>
      </c>
      <c r="S9" s="13">
        <v>11</v>
      </c>
      <c r="T9" s="13">
        <v>364</v>
      </c>
      <c r="U9" s="13">
        <v>11</v>
      </c>
      <c r="V9" s="13">
        <v>375</v>
      </c>
      <c r="W9" s="13">
        <v>11</v>
      </c>
      <c r="X9" s="85">
        <v>375</v>
      </c>
      <c r="Y9" s="85">
        <v>11</v>
      </c>
      <c r="Z9" s="85">
        <v>422</v>
      </c>
      <c r="AA9" s="85">
        <v>11</v>
      </c>
      <c r="AB9" s="85">
        <v>439</v>
      </c>
      <c r="AC9" s="85">
        <v>11</v>
      </c>
      <c r="AD9" s="85">
        <v>0</v>
      </c>
      <c r="AE9" s="85">
        <v>439</v>
      </c>
      <c r="AF9" s="85">
        <v>11</v>
      </c>
      <c r="AG9" s="86">
        <v>0</v>
      </c>
      <c r="AH9" s="85">
        <v>441</v>
      </c>
      <c r="AI9" s="85">
        <v>11</v>
      </c>
      <c r="AJ9" s="86">
        <v>0</v>
      </c>
      <c r="AK9" s="83" t="s">
        <v>12</v>
      </c>
    </row>
    <row r="10" spans="1:37" x14ac:dyDescent="0.25">
      <c r="A10" s="83" t="s">
        <v>65</v>
      </c>
      <c r="B10" s="21">
        <v>6</v>
      </c>
      <c r="C10" s="13"/>
      <c r="D10" s="21">
        <v>6</v>
      </c>
      <c r="E10" s="22">
        <v>0</v>
      </c>
      <c r="F10" s="13">
        <v>0</v>
      </c>
      <c r="G10" s="13"/>
      <c r="H10" s="23">
        <v>6</v>
      </c>
      <c r="I10" s="24">
        <v>0</v>
      </c>
      <c r="J10" s="23">
        <v>6</v>
      </c>
      <c r="K10" s="24">
        <v>0</v>
      </c>
      <c r="L10" s="23">
        <v>6</v>
      </c>
      <c r="M10" s="24">
        <v>0</v>
      </c>
      <c r="N10" s="24">
        <v>0</v>
      </c>
      <c r="O10" s="23">
        <v>6</v>
      </c>
      <c r="P10" s="24">
        <v>0</v>
      </c>
      <c r="Q10" s="24">
        <v>0</v>
      </c>
      <c r="R10" s="13">
        <v>6</v>
      </c>
      <c r="S10" s="13"/>
      <c r="T10" s="13">
        <v>6</v>
      </c>
      <c r="U10" s="13"/>
      <c r="V10" s="13">
        <v>6</v>
      </c>
      <c r="W10" s="13">
        <v>0</v>
      </c>
      <c r="X10" s="85">
        <v>6</v>
      </c>
      <c r="Y10" s="85">
        <v>0</v>
      </c>
      <c r="Z10" s="85">
        <v>6</v>
      </c>
      <c r="AA10" s="85">
        <v>0</v>
      </c>
      <c r="AB10" s="85">
        <v>6</v>
      </c>
      <c r="AC10" s="85">
        <v>0</v>
      </c>
      <c r="AD10" s="85">
        <v>0</v>
      </c>
      <c r="AE10" s="85">
        <v>6</v>
      </c>
      <c r="AF10" s="85">
        <v>0</v>
      </c>
      <c r="AG10" s="86">
        <v>0</v>
      </c>
      <c r="AH10" s="85">
        <v>6</v>
      </c>
      <c r="AI10" s="85">
        <v>0</v>
      </c>
      <c r="AJ10" s="86">
        <v>0</v>
      </c>
      <c r="AK10" s="83" t="s">
        <v>65</v>
      </c>
    </row>
    <row r="11" spans="1:37" x14ac:dyDescent="0.25">
      <c r="A11" s="83" t="s">
        <v>66</v>
      </c>
      <c r="B11" s="21">
        <v>6</v>
      </c>
      <c r="C11" s="13"/>
      <c r="D11" s="21">
        <v>6</v>
      </c>
      <c r="E11" s="22">
        <v>0</v>
      </c>
      <c r="F11" s="21">
        <v>6</v>
      </c>
      <c r="G11" s="13"/>
      <c r="H11" s="23">
        <v>6</v>
      </c>
      <c r="I11" s="24">
        <v>0</v>
      </c>
      <c r="J11" s="23">
        <v>6</v>
      </c>
      <c r="K11" s="23">
        <v>0</v>
      </c>
      <c r="L11" s="23">
        <v>6</v>
      </c>
      <c r="M11" s="24">
        <v>0</v>
      </c>
      <c r="N11" s="24">
        <v>0</v>
      </c>
      <c r="O11" s="23">
        <v>6</v>
      </c>
      <c r="P11" s="24">
        <v>0</v>
      </c>
      <c r="Q11" s="24">
        <v>0</v>
      </c>
      <c r="R11" s="13">
        <v>6</v>
      </c>
      <c r="S11" s="13"/>
      <c r="T11" s="13">
        <v>6</v>
      </c>
      <c r="U11" s="13"/>
      <c r="V11" s="13">
        <v>6</v>
      </c>
      <c r="W11" s="13">
        <v>0</v>
      </c>
      <c r="X11" s="85">
        <v>6</v>
      </c>
      <c r="Y11" s="85">
        <v>0</v>
      </c>
      <c r="Z11" s="85">
        <v>6</v>
      </c>
      <c r="AA11" s="85">
        <v>0</v>
      </c>
      <c r="AB11" s="85">
        <v>6</v>
      </c>
      <c r="AC11" s="85">
        <v>0</v>
      </c>
      <c r="AD11" s="85">
        <v>0</v>
      </c>
      <c r="AE11" s="85">
        <v>6</v>
      </c>
      <c r="AF11" s="85">
        <v>0</v>
      </c>
      <c r="AG11" s="86">
        <v>0</v>
      </c>
      <c r="AH11" s="85">
        <v>6</v>
      </c>
      <c r="AI11" s="85">
        <v>0</v>
      </c>
      <c r="AJ11" s="86">
        <v>0</v>
      </c>
      <c r="AK11" s="83" t="s">
        <v>66</v>
      </c>
    </row>
    <row r="12" spans="1:37" x14ac:dyDescent="0.25">
      <c r="A12" s="83" t="s">
        <v>3</v>
      </c>
      <c r="B12" s="21">
        <v>3</v>
      </c>
      <c r="C12" s="22">
        <v>1</v>
      </c>
      <c r="D12" s="21">
        <v>3</v>
      </c>
      <c r="E12" s="22">
        <v>1</v>
      </c>
      <c r="F12" s="21">
        <v>3</v>
      </c>
      <c r="G12" s="21">
        <v>1</v>
      </c>
      <c r="H12" s="23">
        <v>3</v>
      </c>
      <c r="I12" s="24">
        <v>1</v>
      </c>
      <c r="J12" s="23">
        <v>2</v>
      </c>
      <c r="K12" s="23">
        <v>1</v>
      </c>
      <c r="L12" s="23">
        <v>2</v>
      </c>
      <c r="M12" s="24">
        <v>1</v>
      </c>
      <c r="N12" s="24">
        <v>78.301564703425001</v>
      </c>
      <c r="O12" s="23">
        <v>2</v>
      </c>
      <c r="P12" s="24">
        <v>1</v>
      </c>
      <c r="Q12" s="24">
        <v>78</v>
      </c>
      <c r="R12" s="13">
        <v>2</v>
      </c>
      <c r="S12" s="13">
        <v>1</v>
      </c>
      <c r="T12" s="13">
        <v>2</v>
      </c>
      <c r="U12" s="13">
        <v>1</v>
      </c>
      <c r="V12" s="13">
        <v>3</v>
      </c>
      <c r="W12" s="13">
        <v>1</v>
      </c>
      <c r="X12" s="85">
        <v>3</v>
      </c>
      <c r="Y12" s="85">
        <v>1</v>
      </c>
      <c r="Z12" s="85">
        <v>3</v>
      </c>
      <c r="AA12" s="85">
        <v>1</v>
      </c>
      <c r="AB12" s="85">
        <v>95</v>
      </c>
      <c r="AC12" s="85">
        <v>1</v>
      </c>
      <c r="AD12" s="85">
        <v>0</v>
      </c>
      <c r="AE12" s="85">
        <v>96</v>
      </c>
      <c r="AF12" s="85">
        <v>1</v>
      </c>
      <c r="AG12" s="86">
        <v>0</v>
      </c>
      <c r="AH12" s="85">
        <v>133</v>
      </c>
      <c r="AI12" s="85">
        <v>1</v>
      </c>
      <c r="AJ12" s="86">
        <v>0</v>
      </c>
      <c r="AK12" s="83" t="s">
        <v>3</v>
      </c>
    </row>
    <row r="13" spans="1:37" x14ac:dyDescent="0.25">
      <c r="A13" s="83" t="s">
        <v>2</v>
      </c>
      <c r="B13" s="21">
        <v>28</v>
      </c>
      <c r="C13" s="22">
        <v>2</v>
      </c>
      <c r="D13" s="21">
        <v>28</v>
      </c>
      <c r="E13" s="22">
        <v>2</v>
      </c>
      <c r="F13" s="21">
        <v>28</v>
      </c>
      <c r="G13" s="21">
        <v>2</v>
      </c>
      <c r="H13" s="23">
        <v>28</v>
      </c>
      <c r="I13" s="24">
        <v>2</v>
      </c>
      <c r="J13" s="23">
        <v>29</v>
      </c>
      <c r="K13" s="23">
        <v>2</v>
      </c>
      <c r="L13" s="23">
        <v>42</v>
      </c>
      <c r="M13" s="24">
        <v>2</v>
      </c>
      <c r="N13" s="24">
        <v>212.664974063833</v>
      </c>
      <c r="O13" s="23">
        <v>42</v>
      </c>
      <c r="P13" s="24">
        <v>2</v>
      </c>
      <c r="Q13" s="24">
        <v>896</v>
      </c>
      <c r="R13" s="13">
        <v>58</v>
      </c>
      <c r="S13" s="13">
        <v>2</v>
      </c>
      <c r="T13" s="13">
        <v>63</v>
      </c>
      <c r="U13" s="13">
        <v>2</v>
      </c>
      <c r="V13" s="13">
        <v>90</v>
      </c>
      <c r="W13" s="13">
        <v>2</v>
      </c>
      <c r="X13" s="85">
        <v>95</v>
      </c>
      <c r="Y13" s="85">
        <v>2</v>
      </c>
      <c r="Z13" s="85">
        <v>96</v>
      </c>
      <c r="AA13" s="85">
        <v>2</v>
      </c>
      <c r="AB13" s="85">
        <v>96</v>
      </c>
      <c r="AC13" s="85">
        <v>2</v>
      </c>
      <c r="AD13" s="85">
        <v>0</v>
      </c>
      <c r="AE13" s="85">
        <v>96</v>
      </c>
      <c r="AF13" s="85">
        <v>2</v>
      </c>
      <c r="AG13" s="86">
        <v>0</v>
      </c>
      <c r="AH13" s="85">
        <v>96</v>
      </c>
      <c r="AI13" s="85">
        <v>2</v>
      </c>
      <c r="AJ13" s="86">
        <v>0</v>
      </c>
      <c r="AK13" s="83" t="s">
        <v>2</v>
      </c>
    </row>
    <row r="14" spans="1:37" x14ac:dyDescent="0.25">
      <c r="A14" s="83" t="s">
        <v>67</v>
      </c>
      <c r="B14" s="21">
        <v>72</v>
      </c>
      <c r="C14" s="22">
        <v>9</v>
      </c>
      <c r="D14" s="21">
        <v>72</v>
      </c>
      <c r="E14" s="22">
        <v>9</v>
      </c>
      <c r="F14" s="21">
        <v>97</v>
      </c>
      <c r="G14" s="21">
        <v>9</v>
      </c>
      <c r="H14" s="23">
        <v>97</v>
      </c>
      <c r="I14" s="24">
        <v>9</v>
      </c>
      <c r="J14" s="23">
        <v>57</v>
      </c>
      <c r="K14" s="23">
        <v>9</v>
      </c>
      <c r="L14" s="23">
        <v>90</v>
      </c>
      <c r="M14" s="24">
        <v>9</v>
      </c>
      <c r="N14" s="24">
        <v>14327.110291745799</v>
      </c>
      <c r="O14" s="23">
        <v>87</v>
      </c>
      <c r="P14" s="24">
        <v>9</v>
      </c>
      <c r="Q14" s="24">
        <v>14327</v>
      </c>
      <c r="R14" s="13">
        <v>100</v>
      </c>
      <c r="S14" s="13">
        <v>9</v>
      </c>
      <c r="T14" s="13">
        <v>107</v>
      </c>
      <c r="U14" s="13">
        <v>9</v>
      </c>
      <c r="V14" s="13">
        <v>126</v>
      </c>
      <c r="W14" s="13">
        <v>9</v>
      </c>
      <c r="X14" s="85">
        <v>127</v>
      </c>
      <c r="Y14" s="85">
        <v>9</v>
      </c>
      <c r="Z14" s="85">
        <v>127</v>
      </c>
      <c r="AA14" s="85">
        <v>9</v>
      </c>
      <c r="AB14" s="85">
        <v>129</v>
      </c>
      <c r="AC14" s="85">
        <v>9</v>
      </c>
      <c r="AD14" s="85">
        <v>0</v>
      </c>
      <c r="AE14" s="85">
        <v>129</v>
      </c>
      <c r="AF14" s="85">
        <v>9</v>
      </c>
      <c r="AG14" s="86">
        <v>0</v>
      </c>
      <c r="AH14" s="85">
        <v>129</v>
      </c>
      <c r="AI14" s="85">
        <v>9</v>
      </c>
      <c r="AJ14" s="86">
        <v>0</v>
      </c>
      <c r="AK14" s="83" t="s">
        <v>67</v>
      </c>
    </row>
    <row r="15" spans="1:37" x14ac:dyDescent="0.25">
      <c r="A15" s="83" t="s">
        <v>4</v>
      </c>
      <c r="B15" s="21">
        <v>69</v>
      </c>
      <c r="C15" s="22">
        <v>1</v>
      </c>
      <c r="D15" s="21">
        <v>69</v>
      </c>
      <c r="E15" s="22">
        <v>1</v>
      </c>
      <c r="F15" s="21">
        <v>69</v>
      </c>
      <c r="G15" s="21">
        <v>1</v>
      </c>
      <c r="H15" s="23">
        <v>69</v>
      </c>
      <c r="I15" s="24">
        <v>1</v>
      </c>
      <c r="J15" s="23">
        <v>69</v>
      </c>
      <c r="K15" s="23">
        <v>1</v>
      </c>
      <c r="L15" s="23">
        <v>76</v>
      </c>
      <c r="M15" s="24">
        <v>1</v>
      </c>
      <c r="N15" s="24">
        <v>70.395114153102</v>
      </c>
      <c r="O15" s="23">
        <v>99</v>
      </c>
      <c r="P15" s="24">
        <v>1</v>
      </c>
      <c r="Q15" s="24">
        <v>35013</v>
      </c>
      <c r="R15" s="13">
        <v>146</v>
      </c>
      <c r="S15" s="13">
        <v>1</v>
      </c>
      <c r="T15" s="13">
        <v>150</v>
      </c>
      <c r="U15" s="13">
        <v>1</v>
      </c>
      <c r="V15" s="13">
        <v>152</v>
      </c>
      <c r="W15" s="13">
        <v>1</v>
      </c>
      <c r="X15" s="85">
        <v>153</v>
      </c>
      <c r="Y15" s="85">
        <v>2</v>
      </c>
      <c r="Z15" s="85">
        <v>154</v>
      </c>
      <c r="AA15" s="85">
        <v>2</v>
      </c>
      <c r="AB15" s="85">
        <v>154</v>
      </c>
      <c r="AC15" s="85">
        <v>2</v>
      </c>
      <c r="AD15" s="85">
        <v>0</v>
      </c>
      <c r="AE15" s="85">
        <v>155</v>
      </c>
      <c r="AF15" s="85">
        <v>2</v>
      </c>
      <c r="AG15" s="86">
        <v>0</v>
      </c>
      <c r="AH15" s="85">
        <v>157</v>
      </c>
      <c r="AI15" s="85">
        <v>2</v>
      </c>
      <c r="AJ15" s="86">
        <v>0</v>
      </c>
      <c r="AK15" s="83" t="s">
        <v>4</v>
      </c>
    </row>
    <row r="16" spans="1:37" x14ac:dyDescent="0.25">
      <c r="A16" s="83" t="s">
        <v>5</v>
      </c>
      <c r="B16" s="21">
        <v>56</v>
      </c>
      <c r="C16" s="22">
        <v>16</v>
      </c>
      <c r="D16" s="21">
        <v>56</v>
      </c>
      <c r="E16" s="22">
        <v>16</v>
      </c>
      <c r="F16" s="21">
        <v>57</v>
      </c>
      <c r="G16" s="21">
        <v>16</v>
      </c>
      <c r="H16" s="23">
        <v>57</v>
      </c>
      <c r="I16" s="24">
        <v>16</v>
      </c>
      <c r="J16" s="23">
        <v>40</v>
      </c>
      <c r="K16" s="23">
        <v>17</v>
      </c>
      <c r="L16" s="23">
        <v>62</v>
      </c>
      <c r="M16" s="24">
        <v>16</v>
      </c>
      <c r="N16" s="24">
        <v>6454.6500038759896</v>
      </c>
      <c r="O16" s="23">
        <v>61</v>
      </c>
      <c r="P16" s="24">
        <v>16</v>
      </c>
      <c r="Q16" s="24">
        <v>6455</v>
      </c>
      <c r="R16" s="13">
        <v>62</v>
      </c>
      <c r="S16" s="13">
        <v>16</v>
      </c>
      <c r="T16" s="13">
        <v>159</v>
      </c>
      <c r="U16" s="13">
        <v>17</v>
      </c>
      <c r="V16" s="13">
        <v>177</v>
      </c>
      <c r="W16" s="13">
        <v>17</v>
      </c>
      <c r="X16" s="85">
        <v>178</v>
      </c>
      <c r="Y16" s="85">
        <v>17</v>
      </c>
      <c r="Z16" s="85">
        <v>178</v>
      </c>
      <c r="AA16" s="85">
        <v>17</v>
      </c>
      <c r="AB16" s="85">
        <v>178</v>
      </c>
      <c r="AC16" s="85">
        <v>17</v>
      </c>
      <c r="AD16" s="85">
        <v>0</v>
      </c>
      <c r="AE16" s="85">
        <v>178</v>
      </c>
      <c r="AF16" s="85">
        <v>17</v>
      </c>
      <c r="AG16" s="86">
        <v>0</v>
      </c>
      <c r="AH16" s="85">
        <v>178</v>
      </c>
      <c r="AI16" s="85">
        <v>17</v>
      </c>
      <c r="AJ16" s="86">
        <v>0</v>
      </c>
      <c r="AK16" s="83" t="s">
        <v>5</v>
      </c>
    </row>
    <row r="17" spans="1:38" x14ac:dyDescent="0.25">
      <c r="A17" s="83" t="s">
        <v>68</v>
      </c>
      <c r="B17" s="21">
        <v>111</v>
      </c>
      <c r="C17" s="22">
        <v>3</v>
      </c>
      <c r="D17" s="21">
        <v>111</v>
      </c>
      <c r="E17" s="22">
        <v>3</v>
      </c>
      <c r="F17" s="21">
        <v>112</v>
      </c>
      <c r="G17" s="21">
        <v>3</v>
      </c>
      <c r="H17" s="23">
        <v>112</v>
      </c>
      <c r="I17" s="24">
        <v>3</v>
      </c>
      <c r="J17" s="23">
        <v>108</v>
      </c>
      <c r="K17" s="23">
        <v>3</v>
      </c>
      <c r="L17" s="23">
        <v>108</v>
      </c>
      <c r="M17" s="24">
        <v>3</v>
      </c>
      <c r="N17" s="24">
        <v>1949.1153324207301</v>
      </c>
      <c r="O17" s="23">
        <v>108</v>
      </c>
      <c r="P17" s="24">
        <v>3</v>
      </c>
      <c r="Q17" s="24">
        <v>1949</v>
      </c>
      <c r="R17" s="13">
        <v>108</v>
      </c>
      <c r="S17" s="13">
        <v>3</v>
      </c>
      <c r="T17" s="13">
        <v>108</v>
      </c>
      <c r="U17" s="13">
        <v>3</v>
      </c>
      <c r="V17" s="13">
        <v>111</v>
      </c>
      <c r="W17" s="13">
        <v>3</v>
      </c>
      <c r="X17" s="85">
        <v>116</v>
      </c>
      <c r="Y17" s="85">
        <v>3</v>
      </c>
      <c r="Z17" s="85">
        <v>116</v>
      </c>
      <c r="AA17" s="85">
        <v>3</v>
      </c>
      <c r="AB17" s="85">
        <v>116</v>
      </c>
      <c r="AC17" s="85">
        <v>3</v>
      </c>
      <c r="AD17" s="85">
        <v>0</v>
      </c>
      <c r="AE17" s="85">
        <v>116</v>
      </c>
      <c r="AF17" s="85">
        <v>3</v>
      </c>
      <c r="AG17" s="86">
        <v>0</v>
      </c>
      <c r="AH17" s="85">
        <v>116</v>
      </c>
      <c r="AI17" s="85">
        <v>3</v>
      </c>
      <c r="AJ17" s="86">
        <v>0</v>
      </c>
      <c r="AK17" s="83" t="s">
        <v>68</v>
      </c>
    </row>
    <row r="18" spans="1:38" x14ac:dyDescent="0.25">
      <c r="A18" s="83" t="s">
        <v>6</v>
      </c>
      <c r="B18" s="21">
        <v>52</v>
      </c>
      <c r="C18" s="22">
        <v>24</v>
      </c>
      <c r="D18" s="21">
        <v>52</v>
      </c>
      <c r="E18" s="22">
        <v>18</v>
      </c>
      <c r="F18" s="21">
        <v>71</v>
      </c>
      <c r="G18" s="21">
        <v>18</v>
      </c>
      <c r="H18" s="23">
        <v>71</v>
      </c>
      <c r="I18" s="24">
        <v>18</v>
      </c>
      <c r="J18" s="23">
        <v>34</v>
      </c>
      <c r="K18" s="23">
        <v>18</v>
      </c>
      <c r="L18" s="23">
        <v>30</v>
      </c>
      <c r="M18" s="24">
        <v>18</v>
      </c>
      <c r="N18" s="24">
        <v>4418.9213768373202</v>
      </c>
      <c r="O18" s="23">
        <v>25</v>
      </c>
      <c r="P18" s="24">
        <v>18</v>
      </c>
      <c r="Q18" s="24">
        <v>4419</v>
      </c>
      <c r="R18" s="13">
        <v>28</v>
      </c>
      <c r="S18" s="13">
        <v>18</v>
      </c>
      <c r="T18" s="13">
        <v>28</v>
      </c>
      <c r="U18" s="13">
        <v>18</v>
      </c>
      <c r="V18" s="13">
        <v>46</v>
      </c>
      <c r="W18" s="13">
        <v>18</v>
      </c>
      <c r="X18" s="85">
        <v>46</v>
      </c>
      <c r="Y18" s="85">
        <v>18</v>
      </c>
      <c r="Z18" s="85">
        <v>73</v>
      </c>
      <c r="AA18" s="85">
        <v>18</v>
      </c>
      <c r="AB18" s="85">
        <v>78</v>
      </c>
      <c r="AC18" s="85">
        <v>19</v>
      </c>
      <c r="AD18" s="85">
        <v>0</v>
      </c>
      <c r="AE18" s="85">
        <v>78</v>
      </c>
      <c r="AF18" s="85">
        <v>19</v>
      </c>
      <c r="AG18" s="86">
        <v>0</v>
      </c>
      <c r="AH18" s="85">
        <v>79</v>
      </c>
      <c r="AI18" s="85">
        <v>19</v>
      </c>
      <c r="AJ18" s="86">
        <v>0</v>
      </c>
      <c r="AK18" s="83" t="s">
        <v>6</v>
      </c>
    </row>
    <row r="19" spans="1:38" x14ac:dyDescent="0.25">
      <c r="A19" s="83" t="s">
        <v>13</v>
      </c>
      <c r="B19" s="21">
        <v>69</v>
      </c>
      <c r="C19" s="22">
        <v>5</v>
      </c>
      <c r="D19" s="21">
        <v>69</v>
      </c>
      <c r="E19" s="22">
        <v>5</v>
      </c>
      <c r="F19" s="21">
        <v>69</v>
      </c>
      <c r="G19" s="21">
        <v>5</v>
      </c>
      <c r="H19" s="23">
        <v>145</v>
      </c>
      <c r="I19" s="24">
        <v>5</v>
      </c>
      <c r="J19" s="23">
        <v>146</v>
      </c>
      <c r="K19" s="23">
        <v>5</v>
      </c>
      <c r="L19" s="23">
        <v>162</v>
      </c>
      <c r="M19" s="24">
        <v>9</v>
      </c>
      <c r="N19" s="24">
        <v>43258.804880863099</v>
      </c>
      <c r="O19" s="23">
        <v>157</v>
      </c>
      <c r="P19" s="24">
        <v>9</v>
      </c>
      <c r="Q19" s="24">
        <v>43288</v>
      </c>
      <c r="R19" s="13">
        <v>158</v>
      </c>
      <c r="S19" s="13">
        <v>9</v>
      </c>
      <c r="T19" s="13">
        <v>158</v>
      </c>
      <c r="U19" s="13">
        <v>9</v>
      </c>
      <c r="V19" s="13">
        <v>77</v>
      </c>
      <c r="W19" s="13">
        <v>9</v>
      </c>
      <c r="X19" s="85">
        <v>166</v>
      </c>
      <c r="Y19" s="85">
        <v>8</v>
      </c>
      <c r="Z19" s="85">
        <v>167</v>
      </c>
      <c r="AA19" s="85">
        <v>8</v>
      </c>
      <c r="AB19" s="85">
        <v>171</v>
      </c>
      <c r="AC19" s="85">
        <v>8</v>
      </c>
      <c r="AD19" s="85">
        <v>1</v>
      </c>
      <c r="AE19" s="85">
        <v>171</v>
      </c>
      <c r="AF19" s="85">
        <v>8</v>
      </c>
      <c r="AG19" s="86">
        <v>1</v>
      </c>
      <c r="AH19" s="85">
        <v>170</v>
      </c>
      <c r="AI19" s="85">
        <v>8</v>
      </c>
      <c r="AJ19" s="86">
        <v>1</v>
      </c>
      <c r="AK19" s="83" t="s">
        <v>13</v>
      </c>
    </row>
    <row r="20" spans="1:38" x14ac:dyDescent="0.25">
      <c r="A20" s="83" t="s">
        <v>7</v>
      </c>
      <c r="B20" s="21">
        <v>63</v>
      </c>
      <c r="C20" s="22">
        <v>8</v>
      </c>
      <c r="D20" s="21">
        <v>63</v>
      </c>
      <c r="E20" s="22">
        <v>8</v>
      </c>
      <c r="F20" s="21">
        <v>63</v>
      </c>
      <c r="G20" s="21">
        <v>8</v>
      </c>
      <c r="H20" s="23">
        <v>63</v>
      </c>
      <c r="I20" s="24">
        <v>8</v>
      </c>
      <c r="J20" s="23">
        <v>57</v>
      </c>
      <c r="K20" s="23">
        <v>8</v>
      </c>
      <c r="L20" s="23">
        <v>86</v>
      </c>
      <c r="M20" s="24">
        <v>11</v>
      </c>
      <c r="N20" s="24">
        <v>31522.4405910528</v>
      </c>
      <c r="O20" s="23">
        <v>86</v>
      </c>
      <c r="P20" s="24">
        <v>11</v>
      </c>
      <c r="Q20" s="24">
        <v>33239</v>
      </c>
      <c r="R20" s="13">
        <v>151</v>
      </c>
      <c r="S20" s="13">
        <v>10</v>
      </c>
      <c r="T20" s="13">
        <v>196</v>
      </c>
      <c r="U20" s="13">
        <v>10</v>
      </c>
      <c r="V20" s="13">
        <v>166</v>
      </c>
      <c r="W20" s="13">
        <v>9</v>
      </c>
      <c r="X20" s="85">
        <v>212</v>
      </c>
      <c r="Y20" s="85">
        <v>10</v>
      </c>
      <c r="Z20" s="85">
        <v>212</v>
      </c>
      <c r="AA20" s="85">
        <v>10</v>
      </c>
      <c r="AB20" s="85">
        <v>212</v>
      </c>
      <c r="AC20" s="85">
        <v>11</v>
      </c>
      <c r="AD20" s="85">
        <v>0</v>
      </c>
      <c r="AE20" s="85">
        <v>212</v>
      </c>
      <c r="AF20" s="85">
        <v>11</v>
      </c>
      <c r="AG20" s="86">
        <v>0</v>
      </c>
      <c r="AH20" s="85">
        <v>212</v>
      </c>
      <c r="AI20" s="85">
        <v>11</v>
      </c>
      <c r="AJ20" s="86">
        <v>0</v>
      </c>
      <c r="AK20" s="83" t="s">
        <v>7</v>
      </c>
    </row>
    <row r="21" spans="1:38" x14ac:dyDescent="0.25">
      <c r="A21" s="83" t="s">
        <v>14</v>
      </c>
      <c r="B21" s="21">
        <v>34</v>
      </c>
      <c r="C21" s="22">
        <v>8</v>
      </c>
      <c r="D21" s="21">
        <v>34</v>
      </c>
      <c r="E21" s="22">
        <v>8</v>
      </c>
      <c r="F21" s="21">
        <v>32</v>
      </c>
      <c r="G21" s="21">
        <v>8</v>
      </c>
      <c r="H21" s="23">
        <v>34</v>
      </c>
      <c r="I21" s="24">
        <v>8</v>
      </c>
      <c r="J21" s="23">
        <v>108</v>
      </c>
      <c r="K21" s="23">
        <v>8</v>
      </c>
      <c r="L21" s="23">
        <v>26</v>
      </c>
      <c r="M21" s="24">
        <v>8</v>
      </c>
      <c r="N21" s="24">
        <v>855.49004290893095</v>
      </c>
      <c r="O21" s="23">
        <v>26</v>
      </c>
      <c r="P21" s="24">
        <v>8</v>
      </c>
      <c r="Q21" s="24">
        <v>855</v>
      </c>
      <c r="R21" s="13">
        <v>29</v>
      </c>
      <c r="S21" s="13">
        <v>8</v>
      </c>
      <c r="T21" s="13">
        <v>45</v>
      </c>
      <c r="U21" s="13">
        <v>8</v>
      </c>
      <c r="V21" s="13">
        <v>210</v>
      </c>
      <c r="W21" s="13">
        <v>8</v>
      </c>
      <c r="X21" s="85">
        <v>77</v>
      </c>
      <c r="Y21" s="85">
        <v>8</v>
      </c>
      <c r="Z21" s="85">
        <v>77</v>
      </c>
      <c r="AA21" s="85">
        <v>8</v>
      </c>
      <c r="AB21" s="85">
        <v>77</v>
      </c>
      <c r="AC21" s="85">
        <v>8</v>
      </c>
      <c r="AD21" s="85">
        <v>0</v>
      </c>
      <c r="AE21" s="85">
        <v>77</v>
      </c>
      <c r="AF21" s="85">
        <v>8</v>
      </c>
      <c r="AG21" s="86">
        <v>0</v>
      </c>
      <c r="AH21" s="85">
        <v>77</v>
      </c>
      <c r="AI21" s="85">
        <v>8</v>
      </c>
      <c r="AJ21" s="86">
        <v>0</v>
      </c>
      <c r="AK21" s="83" t="s">
        <v>14</v>
      </c>
    </row>
    <row r="22" spans="1:38" s="9" customFormat="1" x14ac:dyDescent="0.25">
      <c r="A22" s="84" t="s">
        <v>81</v>
      </c>
      <c r="B22" s="25">
        <f t="shared" ref="B22:I22" si="0">SUM(B3:B21)</f>
        <v>1905</v>
      </c>
      <c r="C22" s="25">
        <f t="shared" si="0"/>
        <v>222</v>
      </c>
      <c r="D22" s="25">
        <f t="shared" si="0"/>
        <v>1979</v>
      </c>
      <c r="E22" s="25">
        <f t="shared" si="0"/>
        <v>214</v>
      </c>
      <c r="F22" s="25">
        <f t="shared" si="0"/>
        <v>2256</v>
      </c>
      <c r="G22" s="25">
        <f t="shared" si="0"/>
        <v>217</v>
      </c>
      <c r="H22" s="25">
        <f t="shared" si="0"/>
        <v>2336</v>
      </c>
      <c r="I22" s="25">
        <f t="shared" si="0"/>
        <v>217</v>
      </c>
      <c r="J22" s="26">
        <f t="shared" ref="J22:P22" si="1">SUM(J3:J21)</f>
        <v>2260</v>
      </c>
      <c r="K22" s="26">
        <f t="shared" si="1"/>
        <v>236</v>
      </c>
      <c r="L22" s="26">
        <f t="shared" si="1"/>
        <v>2823</v>
      </c>
      <c r="M22" s="25">
        <f t="shared" si="1"/>
        <v>276</v>
      </c>
      <c r="N22" s="25">
        <f t="shared" si="1"/>
        <v>945944.53187390929</v>
      </c>
      <c r="O22" s="26">
        <f>SUM(O3:O21)</f>
        <v>2881</v>
      </c>
      <c r="P22" s="25">
        <f t="shared" si="1"/>
        <v>275</v>
      </c>
      <c r="Q22" s="25">
        <f>SUM(Q3:Q21)</f>
        <v>1086565</v>
      </c>
      <c r="R22" s="25">
        <v>3222</v>
      </c>
      <c r="S22" s="27">
        <v>277</v>
      </c>
      <c r="T22" s="25">
        <f t="shared" ref="T22:Y22" si="2">SUM(T3:T21)</f>
        <v>3522</v>
      </c>
      <c r="U22" s="27">
        <f t="shared" si="2"/>
        <v>274</v>
      </c>
      <c r="V22" s="25">
        <f t="shared" si="2"/>
        <v>4050</v>
      </c>
      <c r="W22" s="27">
        <f t="shared" si="2"/>
        <v>281</v>
      </c>
      <c r="X22" s="88">
        <f t="shared" si="2"/>
        <v>4089</v>
      </c>
      <c r="Y22" s="88">
        <f t="shared" si="2"/>
        <v>283</v>
      </c>
      <c r="Z22" s="88">
        <f>SUM(Z3:Z21)</f>
        <v>4314</v>
      </c>
      <c r="AA22" s="88">
        <f>SUM(AA3:AA21)</f>
        <v>262</v>
      </c>
      <c r="AB22" s="88">
        <f>SUM(AB3:AB21)</f>
        <v>4546</v>
      </c>
      <c r="AC22" s="88">
        <f>SUM(AC3:AC21)</f>
        <v>264</v>
      </c>
      <c r="AD22" s="88">
        <v>3</v>
      </c>
      <c r="AE22" s="88">
        <f t="shared" ref="AE22:AJ22" si="3">SUM(AE3:AE21)</f>
        <v>4554</v>
      </c>
      <c r="AF22" s="88">
        <f t="shared" si="3"/>
        <v>266</v>
      </c>
      <c r="AG22" s="89">
        <f t="shared" si="3"/>
        <v>3</v>
      </c>
      <c r="AH22" s="90">
        <f t="shared" si="3"/>
        <v>4597</v>
      </c>
      <c r="AI22" s="90">
        <f t="shared" si="3"/>
        <v>266</v>
      </c>
      <c r="AJ22" s="91">
        <f t="shared" si="3"/>
        <v>7</v>
      </c>
      <c r="AK22" s="84" t="s">
        <v>81</v>
      </c>
    </row>
    <row r="23" spans="1:38" x14ac:dyDescent="0.25">
      <c r="T23" s="11"/>
    </row>
    <row r="26" spans="1:38" x14ac:dyDescent="0.25"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</row>
    <row r="27" spans="1:38" x14ac:dyDescent="0.25"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</row>
    <row r="28" spans="1:38" x14ac:dyDescent="0.25"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</row>
    <row r="29" spans="1:38" x14ac:dyDescent="0.25"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</row>
    <row r="30" spans="1:38" x14ac:dyDescent="0.25"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</row>
    <row r="31" spans="1:38" x14ac:dyDescent="0.25"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</row>
    <row r="32" spans="1:38" x14ac:dyDescent="0.25"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</row>
    <row r="33" spans="25:38" x14ac:dyDescent="0.25"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</row>
    <row r="34" spans="25:38" x14ac:dyDescent="0.25"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</row>
    <row r="35" spans="25:38" x14ac:dyDescent="0.25"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</row>
    <row r="36" spans="25:38" x14ac:dyDescent="0.25"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</row>
    <row r="37" spans="25:38" x14ac:dyDescent="0.25"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</row>
    <row r="38" spans="25:38" x14ac:dyDescent="0.25"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</row>
    <row r="39" spans="25:38" x14ac:dyDescent="0.25"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</row>
    <row r="40" spans="25:38" x14ac:dyDescent="0.25"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</row>
    <row r="41" spans="25:38" x14ac:dyDescent="0.25"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</row>
    <row r="42" spans="25:38" x14ac:dyDescent="0.25"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</row>
    <row r="43" spans="25:38" x14ac:dyDescent="0.25"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</row>
    <row r="44" spans="25:38" x14ac:dyDescent="0.25"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</row>
    <row r="45" spans="25:38" x14ac:dyDescent="0.25"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</row>
    <row r="46" spans="25:38" x14ac:dyDescent="0.25"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</row>
    <row r="47" spans="25:38" x14ac:dyDescent="0.25"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</row>
    <row r="48" spans="25:38" x14ac:dyDescent="0.25"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</row>
    <row r="49" spans="25:38" x14ac:dyDescent="0.25"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</row>
    <row r="50" spans="25:38" x14ac:dyDescent="0.25"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</row>
    <row r="51" spans="25:38" x14ac:dyDescent="0.25"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</row>
    <row r="52" spans="25:38" x14ac:dyDescent="0.25"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</row>
    <row r="53" spans="25:38" x14ac:dyDescent="0.25"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</row>
    <row r="54" spans="25:38" x14ac:dyDescent="0.25"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</row>
    <row r="55" spans="25:38" x14ac:dyDescent="0.25"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</row>
    <row r="56" spans="25:38" x14ac:dyDescent="0.25"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</row>
  </sheetData>
  <mergeCells count="15">
    <mergeCell ref="AH1:AJ1"/>
    <mergeCell ref="B1:C1"/>
    <mergeCell ref="F1:G1"/>
    <mergeCell ref="H1:I1"/>
    <mergeCell ref="J1:K1"/>
    <mergeCell ref="L1:N1"/>
    <mergeCell ref="O1:Q1"/>
    <mergeCell ref="R1:S1"/>
    <mergeCell ref="AB1:AD1"/>
    <mergeCell ref="AE1:AG1"/>
    <mergeCell ref="D1:E1"/>
    <mergeCell ref="Z1:AA1"/>
    <mergeCell ref="X1:Y1"/>
    <mergeCell ref="V1:W1"/>
    <mergeCell ref="T1:U1"/>
  </mergeCells>
  <phoneticPr fontId="3" type="noConversion"/>
  <pageMargins left="0.75" right="0.75" top="1" bottom="1" header="0" footer="0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4"/>
  <sheetViews>
    <sheetView showGridLines="0" workbookViewId="0">
      <selection activeCell="B3" sqref="B3:I15"/>
    </sheetView>
  </sheetViews>
  <sheetFormatPr baseColWidth="10" defaultRowHeight="22.5" customHeight="1" x14ac:dyDescent="0.25"/>
  <cols>
    <col min="1" max="1" width="42.19921875" style="1" customWidth="1"/>
    <col min="2" max="3" width="17.796875" style="1" customWidth="1"/>
    <col min="4" max="4" width="16" style="1" customWidth="1"/>
    <col min="5" max="5" width="16.796875" style="1" customWidth="1"/>
    <col min="6" max="6" width="14.59765625" style="1" customWidth="1"/>
    <col min="7" max="7" width="16" style="1" bestFit="1" customWidth="1"/>
    <col min="8" max="8" width="15" style="1" customWidth="1"/>
    <col min="9" max="16384" width="11.19921875" style="1"/>
  </cols>
  <sheetData>
    <row r="1" spans="1:10" s="5" customFormat="1" ht="15.75" x14ac:dyDescent="0.25">
      <c r="A1" s="8" t="s">
        <v>83</v>
      </c>
      <c r="B1" s="8"/>
      <c r="C1" s="8"/>
      <c r="D1" s="8"/>
      <c r="E1" s="8"/>
    </row>
    <row r="2" spans="1:10" ht="33.75" customHeight="1" x14ac:dyDescent="0.25">
      <c r="A2" s="46" t="s">
        <v>15</v>
      </c>
      <c r="B2" s="44" t="s">
        <v>140</v>
      </c>
      <c r="C2" s="28" t="s">
        <v>131</v>
      </c>
      <c r="D2" s="28" t="s">
        <v>126</v>
      </c>
      <c r="E2" s="28" t="s">
        <v>120</v>
      </c>
      <c r="F2" s="28" t="s">
        <v>108</v>
      </c>
      <c r="G2" s="28" t="s">
        <v>100</v>
      </c>
      <c r="H2" s="28" t="s">
        <v>96</v>
      </c>
      <c r="I2" s="28" t="s">
        <v>97</v>
      </c>
      <c r="J2" s="43"/>
    </row>
    <row r="3" spans="1:10" ht="15" customHeight="1" x14ac:dyDescent="0.25">
      <c r="A3" s="29" t="s">
        <v>101</v>
      </c>
      <c r="B3" s="81">
        <v>14</v>
      </c>
      <c r="C3" s="58">
        <v>10</v>
      </c>
      <c r="D3" s="58">
        <v>10</v>
      </c>
      <c r="E3" s="58">
        <v>3</v>
      </c>
      <c r="F3" s="58">
        <v>2</v>
      </c>
      <c r="G3" s="58">
        <v>2</v>
      </c>
      <c r="H3" s="58">
        <v>0</v>
      </c>
      <c r="I3" s="58">
        <v>0</v>
      </c>
      <c r="J3" s="43"/>
    </row>
    <row r="4" spans="1:10" ht="15" customHeight="1" x14ac:dyDescent="0.25">
      <c r="A4" s="29" t="s">
        <v>16</v>
      </c>
      <c r="B4" s="81">
        <v>714</v>
      </c>
      <c r="C4" s="30">
        <v>713</v>
      </c>
      <c r="D4" s="30">
        <v>712</v>
      </c>
      <c r="E4" s="30">
        <v>690</v>
      </c>
      <c r="F4" s="30">
        <v>677</v>
      </c>
      <c r="G4" s="30">
        <v>671</v>
      </c>
      <c r="H4" s="30">
        <v>586</v>
      </c>
      <c r="I4" s="30">
        <v>383</v>
      </c>
      <c r="J4" s="11"/>
    </row>
    <row r="5" spans="1:10" ht="15" customHeight="1" x14ac:dyDescent="0.25">
      <c r="A5" s="29" t="s">
        <v>17</v>
      </c>
      <c r="B5" s="81">
        <v>1523</v>
      </c>
      <c r="C5" s="81">
        <v>1516</v>
      </c>
      <c r="D5" s="81">
        <v>1514</v>
      </c>
      <c r="E5" s="81">
        <v>1440</v>
      </c>
      <c r="F5" s="81">
        <v>1395</v>
      </c>
      <c r="G5" s="81">
        <v>1391</v>
      </c>
      <c r="H5" s="81">
        <v>1257</v>
      </c>
      <c r="I5" s="81">
        <v>670</v>
      </c>
      <c r="J5" s="11"/>
    </row>
    <row r="6" spans="1:10" ht="15" customHeight="1" x14ac:dyDescent="0.25">
      <c r="A6" s="29" t="s">
        <v>141</v>
      </c>
      <c r="B6" s="81">
        <v>1</v>
      </c>
      <c r="C6" s="81">
        <v>0</v>
      </c>
      <c r="D6" s="81">
        <v>0</v>
      </c>
      <c r="E6" s="81">
        <v>0</v>
      </c>
      <c r="F6" s="81">
        <v>0</v>
      </c>
      <c r="G6" s="81">
        <v>0</v>
      </c>
      <c r="H6" s="81">
        <v>0</v>
      </c>
      <c r="I6" s="81">
        <v>0</v>
      </c>
      <c r="J6" s="11"/>
    </row>
    <row r="7" spans="1:10" ht="15" customHeight="1" x14ac:dyDescent="0.25">
      <c r="A7" s="29" t="s">
        <v>18</v>
      </c>
      <c r="B7" s="30">
        <v>240</v>
      </c>
      <c r="C7" s="30">
        <v>239</v>
      </c>
      <c r="D7" s="30">
        <v>237</v>
      </c>
      <c r="E7" s="30">
        <v>228</v>
      </c>
      <c r="F7" s="30">
        <v>215</v>
      </c>
      <c r="G7" s="30">
        <v>214</v>
      </c>
      <c r="H7" s="30">
        <v>202</v>
      </c>
      <c r="I7" s="30">
        <v>92</v>
      </c>
      <c r="J7" s="11"/>
    </row>
    <row r="8" spans="1:10" ht="15" customHeight="1" x14ac:dyDescent="0.25">
      <c r="A8" s="29" t="s">
        <v>102</v>
      </c>
      <c r="B8" s="30">
        <v>5</v>
      </c>
      <c r="C8" s="30">
        <v>5</v>
      </c>
      <c r="D8" s="30">
        <v>5</v>
      </c>
      <c r="E8" s="30">
        <v>5</v>
      </c>
      <c r="F8" s="30">
        <v>2</v>
      </c>
      <c r="G8" s="30">
        <v>2</v>
      </c>
      <c r="H8" s="30">
        <v>0</v>
      </c>
      <c r="I8" s="30">
        <v>0</v>
      </c>
      <c r="J8" s="11"/>
    </row>
    <row r="9" spans="1:10" ht="15" customHeight="1" x14ac:dyDescent="0.25">
      <c r="A9" s="29" t="s">
        <v>19</v>
      </c>
      <c r="B9" s="30">
        <v>90</v>
      </c>
      <c r="C9" s="30">
        <v>88</v>
      </c>
      <c r="D9" s="30">
        <v>87</v>
      </c>
      <c r="E9" s="30">
        <v>79</v>
      </c>
      <c r="F9" s="30">
        <v>71</v>
      </c>
      <c r="G9" s="30">
        <v>68</v>
      </c>
      <c r="H9" s="30">
        <v>52</v>
      </c>
      <c r="I9" s="30">
        <v>17</v>
      </c>
      <c r="J9" s="11"/>
    </row>
    <row r="10" spans="1:10" ht="15" customHeight="1" x14ac:dyDescent="0.25">
      <c r="A10" s="29" t="s">
        <v>20</v>
      </c>
      <c r="B10" s="30">
        <v>231</v>
      </c>
      <c r="C10" s="30">
        <v>231</v>
      </c>
      <c r="D10" s="30">
        <v>231</v>
      </c>
      <c r="E10" s="30">
        <v>232</v>
      </c>
      <c r="F10" s="30">
        <v>228</v>
      </c>
      <c r="G10" s="30">
        <v>227</v>
      </c>
      <c r="H10" s="30">
        <v>189</v>
      </c>
      <c r="I10" s="30">
        <v>112</v>
      </c>
      <c r="J10" s="11"/>
    </row>
    <row r="11" spans="1:10" ht="15" customHeight="1" x14ac:dyDescent="0.25">
      <c r="A11" s="29" t="s">
        <v>21</v>
      </c>
      <c r="B11" s="30">
        <v>354</v>
      </c>
      <c r="C11" s="30">
        <v>346</v>
      </c>
      <c r="D11" s="30">
        <v>345</v>
      </c>
      <c r="E11" s="30">
        <v>325</v>
      </c>
      <c r="F11" s="30">
        <v>300</v>
      </c>
      <c r="G11" s="30">
        <v>295</v>
      </c>
      <c r="H11" s="30">
        <v>201</v>
      </c>
      <c r="I11" s="30">
        <v>129</v>
      </c>
      <c r="J11" s="11"/>
    </row>
    <row r="12" spans="1:10" ht="15" customHeight="1" x14ac:dyDescent="0.25">
      <c r="A12" s="29" t="s">
        <v>53</v>
      </c>
      <c r="B12" s="30">
        <v>356</v>
      </c>
      <c r="C12" s="30">
        <v>359</v>
      </c>
      <c r="D12" s="30">
        <v>359</v>
      </c>
      <c r="E12" s="30">
        <v>337</v>
      </c>
      <c r="F12" s="30">
        <v>343</v>
      </c>
      <c r="G12" s="30">
        <v>332</v>
      </c>
      <c r="H12" s="30">
        <v>266</v>
      </c>
      <c r="I12" s="30">
        <v>160</v>
      </c>
      <c r="J12" s="11"/>
    </row>
    <row r="13" spans="1:10" ht="15" customHeight="1" x14ac:dyDescent="0.25">
      <c r="A13" s="29" t="s">
        <v>22</v>
      </c>
      <c r="B13" s="30">
        <v>452</v>
      </c>
      <c r="C13" s="30">
        <v>446</v>
      </c>
      <c r="D13" s="30">
        <v>446</v>
      </c>
      <c r="E13" s="30">
        <v>419</v>
      </c>
      <c r="F13" s="30">
        <v>378</v>
      </c>
      <c r="G13" s="30">
        <v>375</v>
      </c>
      <c r="H13" s="30">
        <v>333</v>
      </c>
      <c r="I13" s="30">
        <v>249</v>
      </c>
      <c r="J13" s="11"/>
    </row>
    <row r="14" spans="1:10" ht="15" customHeight="1" x14ac:dyDescent="0.25">
      <c r="A14" s="29" t="s">
        <v>23</v>
      </c>
      <c r="B14" s="30">
        <v>526</v>
      </c>
      <c r="C14" s="30">
        <v>521</v>
      </c>
      <c r="D14" s="30">
        <v>521</v>
      </c>
      <c r="E14" s="30">
        <v>498</v>
      </c>
      <c r="F14" s="30">
        <v>478</v>
      </c>
      <c r="G14" s="30">
        <v>473</v>
      </c>
      <c r="H14" s="30">
        <v>434</v>
      </c>
      <c r="I14" s="30">
        <v>235</v>
      </c>
      <c r="J14" s="11"/>
    </row>
    <row r="15" spans="1:10" ht="15" customHeight="1" x14ac:dyDescent="0.25">
      <c r="A15" s="29" t="s">
        <v>121</v>
      </c>
      <c r="B15" s="30">
        <v>91</v>
      </c>
      <c r="C15" s="30">
        <v>80</v>
      </c>
      <c r="D15" s="30">
        <v>79</v>
      </c>
      <c r="E15" s="30">
        <v>58</v>
      </c>
      <c r="F15" s="30">
        <v>0</v>
      </c>
      <c r="G15" s="30">
        <v>0</v>
      </c>
      <c r="H15" s="30">
        <v>0</v>
      </c>
      <c r="I15" s="30">
        <v>0</v>
      </c>
      <c r="J15" s="11"/>
    </row>
    <row r="16" spans="1:10" ht="15" customHeight="1" x14ac:dyDescent="0.25">
      <c r="B16" s="1">
        <f>SUM(B3:B15)</f>
        <v>4597</v>
      </c>
      <c r="D16" s="11"/>
      <c r="H16" s="11"/>
      <c r="I16" s="11"/>
      <c r="J16" s="11"/>
    </row>
    <row r="17" spans="1:10" ht="15" customHeight="1" x14ac:dyDescent="0.25">
      <c r="H17" s="11"/>
      <c r="I17" s="11"/>
      <c r="J17" s="11"/>
    </row>
    <row r="18" spans="1:10" ht="15" x14ac:dyDescent="0.25"/>
    <row r="19" spans="1:10" ht="22.5" customHeight="1" x14ac:dyDescent="0.25">
      <c r="A19"/>
      <c r="B19"/>
      <c r="C19"/>
    </row>
    <row r="20" spans="1:10" ht="22.5" customHeight="1" x14ac:dyDescent="0.25">
      <c r="A20"/>
      <c r="B20"/>
      <c r="C20"/>
    </row>
    <row r="21" spans="1:10" ht="22.5" customHeight="1" x14ac:dyDescent="0.25">
      <c r="A21"/>
      <c r="B21"/>
      <c r="C21"/>
    </row>
    <row r="22" spans="1:10" ht="22.5" customHeight="1" x14ac:dyDescent="0.25">
      <c r="A22"/>
      <c r="B22"/>
      <c r="C22"/>
    </row>
    <row r="23" spans="1:10" ht="22.5" customHeight="1" x14ac:dyDescent="0.25">
      <c r="A23"/>
      <c r="B23"/>
      <c r="C23"/>
    </row>
    <row r="24" spans="1:10" ht="22.5" customHeight="1" x14ac:dyDescent="0.25">
      <c r="A24"/>
      <c r="B24"/>
      <c r="C24"/>
    </row>
    <row r="25" spans="1:10" ht="22.5" customHeight="1" x14ac:dyDescent="0.25">
      <c r="A25"/>
      <c r="B25"/>
      <c r="C25"/>
    </row>
    <row r="26" spans="1:10" ht="22.5" customHeight="1" x14ac:dyDescent="0.25">
      <c r="A26"/>
      <c r="B26"/>
      <c r="C26"/>
    </row>
    <row r="27" spans="1:10" ht="22.5" customHeight="1" x14ac:dyDescent="0.25">
      <c r="A27"/>
      <c r="B27"/>
      <c r="C27"/>
    </row>
    <row r="28" spans="1:10" ht="22.5" customHeight="1" x14ac:dyDescent="0.25">
      <c r="A28"/>
      <c r="B28"/>
      <c r="C28"/>
    </row>
    <row r="29" spans="1:10" ht="22.5" customHeight="1" x14ac:dyDescent="0.25">
      <c r="A29"/>
      <c r="B29"/>
      <c r="C29"/>
    </row>
    <row r="30" spans="1:10" ht="22.5" customHeight="1" x14ac:dyDescent="0.25">
      <c r="A30"/>
      <c r="B30"/>
      <c r="C30"/>
    </row>
    <row r="31" spans="1:10" ht="22.5" customHeight="1" x14ac:dyDescent="0.25">
      <c r="A31"/>
      <c r="B31"/>
      <c r="C31"/>
    </row>
    <row r="32" spans="1:10" ht="22.5" customHeight="1" x14ac:dyDescent="0.25">
      <c r="A32"/>
      <c r="B32"/>
      <c r="C32"/>
    </row>
    <row r="33" spans="1:3" ht="22.5" customHeight="1" x14ac:dyDescent="0.25">
      <c r="A33"/>
      <c r="B33"/>
      <c r="C33"/>
    </row>
    <row r="34" spans="1:3" ht="22.5" customHeight="1" x14ac:dyDescent="0.25">
      <c r="A34"/>
      <c r="B34"/>
      <c r="C34"/>
    </row>
  </sheetData>
  <pageMargins left="0.75" right="0.75" top="1" bottom="1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2"/>
  <sheetViews>
    <sheetView showGridLines="0" zoomScale="80" zoomScaleNormal="80" workbookViewId="0">
      <selection activeCell="C8" sqref="C8"/>
    </sheetView>
  </sheetViews>
  <sheetFormatPr baseColWidth="10" defaultRowHeight="29.45" customHeight="1" x14ac:dyDescent="0.25"/>
  <cols>
    <col min="1" max="1" width="51" style="49" customWidth="1"/>
    <col min="2" max="2" width="24.19921875" style="49" customWidth="1"/>
    <col min="3" max="3" width="30.3984375" style="49" customWidth="1"/>
    <col min="4" max="4" width="21.19921875" style="49" customWidth="1"/>
    <col min="5" max="5" width="20" style="49" customWidth="1"/>
    <col min="6" max="6" width="21.19921875" style="49" customWidth="1"/>
    <col min="7" max="7" width="16.59765625" style="1" customWidth="1"/>
    <col min="8" max="8" width="16.796875" style="1" customWidth="1"/>
    <col min="9" max="9" width="21.3984375" style="1" customWidth="1"/>
    <col min="10" max="10" width="35" style="1" customWidth="1"/>
    <col min="11" max="16384" width="11.19921875" style="1"/>
  </cols>
  <sheetData>
    <row r="1" spans="1:11" s="16" customFormat="1" ht="36.75" customHeight="1" x14ac:dyDescent="0.15">
      <c r="A1" s="60" t="s">
        <v>84</v>
      </c>
      <c r="B1" s="60"/>
      <c r="C1" s="60"/>
      <c r="D1" s="60"/>
      <c r="E1" s="48"/>
      <c r="F1" s="48"/>
    </row>
    <row r="2" spans="1:11" s="16" customFormat="1" ht="29.45" customHeight="1" x14ac:dyDescent="0.15">
      <c r="A2" s="31"/>
      <c r="B2" s="44" t="s">
        <v>142</v>
      </c>
      <c r="C2" s="46" t="s">
        <v>132</v>
      </c>
      <c r="D2" s="46" t="s">
        <v>127</v>
      </c>
      <c r="E2" s="46" t="s">
        <v>122</v>
      </c>
      <c r="F2" s="46" t="s">
        <v>109</v>
      </c>
      <c r="G2" s="46" t="s">
        <v>103</v>
      </c>
      <c r="H2" s="46" t="s">
        <v>90</v>
      </c>
      <c r="I2" s="46" t="s">
        <v>61</v>
      </c>
    </row>
    <row r="3" spans="1:11" s="16" customFormat="1" ht="30" x14ac:dyDescent="0.25">
      <c r="A3" s="50" t="s">
        <v>55</v>
      </c>
      <c r="B3" s="42">
        <v>754</v>
      </c>
      <c r="C3" s="42">
        <v>752</v>
      </c>
      <c r="D3" s="42">
        <v>751</v>
      </c>
      <c r="E3" s="42">
        <v>751</v>
      </c>
      <c r="F3" s="42">
        <v>745</v>
      </c>
      <c r="G3" s="42">
        <v>741</v>
      </c>
      <c r="H3" s="42">
        <v>677</v>
      </c>
      <c r="I3" s="42">
        <v>279</v>
      </c>
      <c r="K3" s="47"/>
    </row>
    <row r="4" spans="1:11" s="16" customFormat="1" ht="45" x14ac:dyDescent="0.25">
      <c r="A4" s="50" t="s">
        <v>56</v>
      </c>
      <c r="B4" s="42">
        <v>1249</v>
      </c>
      <c r="C4" s="42">
        <v>1234</v>
      </c>
      <c r="D4" s="42">
        <v>1232</v>
      </c>
      <c r="E4" s="42">
        <v>1181</v>
      </c>
      <c r="F4" s="42">
        <v>1125</v>
      </c>
      <c r="G4" s="42">
        <v>1123</v>
      </c>
      <c r="H4" s="42">
        <v>999</v>
      </c>
      <c r="I4" s="42">
        <v>602</v>
      </c>
      <c r="K4" s="47"/>
    </row>
    <row r="5" spans="1:11" s="16" customFormat="1" ht="45" x14ac:dyDescent="0.25">
      <c r="A5" s="50" t="s">
        <v>57</v>
      </c>
      <c r="B5" s="42">
        <v>685</v>
      </c>
      <c r="C5" s="42">
        <v>674</v>
      </c>
      <c r="D5" s="42">
        <v>674</v>
      </c>
      <c r="E5" s="42">
        <v>655</v>
      </c>
      <c r="F5" s="42">
        <v>651</v>
      </c>
      <c r="G5" s="42">
        <v>634</v>
      </c>
      <c r="H5" s="42">
        <v>499</v>
      </c>
      <c r="I5" s="42">
        <v>404</v>
      </c>
      <c r="K5" s="47"/>
    </row>
    <row r="6" spans="1:11" s="16" customFormat="1" ht="18" x14ac:dyDescent="0.25">
      <c r="A6" s="50" t="s">
        <v>58</v>
      </c>
      <c r="B6" s="42">
        <v>310</v>
      </c>
      <c r="C6" s="42">
        <v>308</v>
      </c>
      <c r="D6" s="42">
        <v>307</v>
      </c>
      <c r="E6" s="42">
        <v>239</v>
      </c>
      <c r="F6" s="42">
        <v>128</v>
      </c>
      <c r="G6" s="42">
        <v>119</v>
      </c>
      <c r="H6" s="42">
        <v>54</v>
      </c>
      <c r="I6" s="42">
        <v>51</v>
      </c>
      <c r="K6" s="47"/>
    </row>
    <row r="7" spans="1:11" s="16" customFormat="1" ht="45" x14ac:dyDescent="0.25">
      <c r="A7" s="50" t="s">
        <v>59</v>
      </c>
      <c r="B7" s="42">
        <v>476</v>
      </c>
      <c r="C7" s="42">
        <v>472</v>
      </c>
      <c r="D7" s="42">
        <v>471</v>
      </c>
      <c r="E7" s="42">
        <v>452</v>
      </c>
      <c r="F7" s="42">
        <v>445</v>
      </c>
      <c r="G7" s="42">
        <v>444</v>
      </c>
      <c r="H7" s="42">
        <v>426</v>
      </c>
      <c r="I7" s="42">
        <v>176</v>
      </c>
      <c r="K7" s="47"/>
    </row>
    <row r="8" spans="1:11" s="16" customFormat="1" ht="30" x14ac:dyDescent="0.25">
      <c r="A8" s="50" t="s">
        <v>134</v>
      </c>
      <c r="B8" s="42">
        <v>490</v>
      </c>
      <c r="C8" s="42">
        <v>485</v>
      </c>
      <c r="D8" s="42">
        <v>485</v>
      </c>
      <c r="E8" s="42">
        <v>451</v>
      </c>
      <c r="F8" s="42">
        <v>437</v>
      </c>
      <c r="G8" s="42">
        <v>437</v>
      </c>
      <c r="H8" s="42">
        <v>377</v>
      </c>
      <c r="I8" s="42">
        <v>207</v>
      </c>
      <c r="K8" s="47"/>
    </row>
    <row r="9" spans="1:11" s="16" customFormat="1" ht="30" x14ac:dyDescent="0.25">
      <c r="A9" s="50" t="s">
        <v>60</v>
      </c>
      <c r="B9" s="42">
        <v>246</v>
      </c>
      <c r="C9" s="42">
        <v>246</v>
      </c>
      <c r="D9" s="42">
        <v>246</v>
      </c>
      <c r="E9" s="42">
        <v>225</v>
      </c>
      <c r="F9" s="42">
        <v>209</v>
      </c>
      <c r="G9" s="42">
        <v>206</v>
      </c>
      <c r="H9" s="42">
        <v>193</v>
      </c>
      <c r="I9" s="42">
        <v>150</v>
      </c>
      <c r="K9" s="47"/>
    </row>
    <row r="10" spans="1:11" s="16" customFormat="1" ht="30" x14ac:dyDescent="0.25">
      <c r="A10" s="50" t="s">
        <v>54</v>
      </c>
      <c r="B10" s="42">
        <v>387</v>
      </c>
      <c r="C10" s="42">
        <v>383</v>
      </c>
      <c r="D10" s="42">
        <v>380</v>
      </c>
      <c r="E10" s="42">
        <v>360</v>
      </c>
      <c r="F10" s="42">
        <v>349</v>
      </c>
      <c r="G10" s="42">
        <v>346</v>
      </c>
      <c r="H10" s="42">
        <v>297</v>
      </c>
      <c r="I10" s="42">
        <v>178</v>
      </c>
      <c r="K10" s="47"/>
    </row>
    <row r="11" spans="1:11" ht="29.45" customHeight="1" x14ac:dyDescent="0.25">
      <c r="G11" s="57"/>
    </row>
    <row r="12" spans="1:11" ht="29.45" customHeight="1" x14ac:dyDescent="0.25">
      <c r="G12" s="49"/>
    </row>
    <row r="13" spans="1:11" ht="29.45" customHeight="1" x14ac:dyDescent="0.25">
      <c r="A13"/>
      <c r="B13"/>
      <c r="C13"/>
      <c r="D13"/>
      <c r="G13" s="49"/>
    </row>
    <row r="14" spans="1:11" ht="29.45" customHeight="1" x14ac:dyDescent="0.25">
      <c r="A14"/>
      <c r="B14"/>
      <c r="C14"/>
      <c r="D14"/>
      <c r="G14" s="49"/>
    </row>
    <row r="15" spans="1:11" ht="29.45" customHeight="1" x14ac:dyDescent="0.25">
      <c r="A15"/>
      <c r="B15"/>
      <c r="C15"/>
      <c r="D15"/>
      <c r="G15" s="49"/>
    </row>
    <row r="16" spans="1:11" ht="29.45" customHeight="1" x14ac:dyDescent="0.25">
      <c r="A16"/>
      <c r="B16"/>
      <c r="C16"/>
      <c r="D16"/>
      <c r="G16" s="49"/>
    </row>
    <row r="17" spans="1:7" ht="29.45" customHeight="1" x14ac:dyDescent="0.25">
      <c r="A17"/>
      <c r="B17"/>
      <c r="C17"/>
      <c r="D17"/>
      <c r="G17" s="49"/>
    </row>
    <row r="18" spans="1:7" ht="29.45" customHeight="1" x14ac:dyDescent="0.25">
      <c r="A18"/>
      <c r="B18"/>
      <c r="C18"/>
      <c r="D18"/>
      <c r="G18" s="49"/>
    </row>
    <row r="19" spans="1:7" ht="29.45" customHeight="1" x14ac:dyDescent="0.25">
      <c r="A19"/>
      <c r="B19"/>
      <c r="C19"/>
      <c r="D19"/>
      <c r="G19" s="49"/>
    </row>
    <row r="20" spans="1:7" ht="29.45" customHeight="1" x14ac:dyDescent="0.25">
      <c r="A20"/>
      <c r="B20"/>
      <c r="C20"/>
      <c r="D20"/>
    </row>
    <row r="21" spans="1:7" ht="29.45" customHeight="1" x14ac:dyDescent="0.25">
      <c r="A21"/>
      <c r="B21"/>
      <c r="C21"/>
      <c r="D21"/>
    </row>
    <row r="22" spans="1:7" ht="29.45" customHeight="1" x14ac:dyDescent="0.25">
      <c r="A22"/>
      <c r="B22"/>
      <c r="C22"/>
      <c r="D22"/>
    </row>
  </sheetData>
  <pageMargins left="0.75" right="0.75" top="1" bottom="1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F20"/>
  <sheetViews>
    <sheetView showGridLines="0" zoomScale="80" zoomScaleNormal="80" workbookViewId="0">
      <selection activeCell="A8" sqref="A8"/>
    </sheetView>
  </sheetViews>
  <sheetFormatPr baseColWidth="10" defaultRowHeight="24" customHeight="1" x14ac:dyDescent="0.25"/>
  <cols>
    <col min="1" max="1" width="51.19921875" style="1" customWidth="1"/>
    <col min="2" max="2" width="16.19921875" style="1" customWidth="1"/>
    <col min="3" max="3" width="7.3984375" style="33" bestFit="1" customWidth="1"/>
    <col min="4" max="4" width="15.3984375" style="1" customWidth="1"/>
    <col min="5" max="5" width="7.3984375" style="1" bestFit="1" customWidth="1"/>
    <col min="6" max="6" width="12.796875" style="1" customWidth="1"/>
    <col min="7" max="7" width="11.19921875" style="1"/>
    <col min="8" max="8" width="17.3984375" style="1" customWidth="1"/>
    <col min="9" max="9" width="10.3984375" style="1" bestFit="1" customWidth="1"/>
    <col min="10" max="10" width="16.19921875" style="1" customWidth="1"/>
    <col min="11" max="11" width="11.19921875" style="1"/>
    <col min="12" max="12" width="18.59765625" style="1" customWidth="1"/>
    <col min="13" max="13" width="15.3984375" style="1" customWidth="1"/>
    <col min="14" max="14" width="11.19921875" style="1"/>
    <col min="15" max="15" width="22.796875" style="1" customWidth="1"/>
    <col min="16" max="16" width="13.3984375" style="1" customWidth="1"/>
    <col min="17" max="17" width="11.19921875" style="1"/>
    <col min="18" max="18" width="19.3984375" style="1" customWidth="1"/>
    <col min="19" max="26" width="11.19921875" style="1"/>
    <col min="27" max="27" width="14.19921875" style="1" customWidth="1"/>
    <col min="28" max="29" width="11.19921875" style="1"/>
    <col min="30" max="30" width="17.3984375" style="1" customWidth="1"/>
    <col min="31" max="31" width="22.3984375" style="1" customWidth="1"/>
    <col min="32" max="16384" width="11.19921875" style="1"/>
  </cols>
  <sheetData>
    <row r="1" spans="1:32" ht="15.75" x14ac:dyDescent="0.25">
      <c r="A1" s="8" t="s">
        <v>85</v>
      </c>
    </row>
    <row r="2" spans="1:32" s="16" customFormat="1" ht="15" x14ac:dyDescent="0.15">
      <c r="A2" s="157" t="s">
        <v>28</v>
      </c>
      <c r="B2" s="162">
        <v>2014</v>
      </c>
      <c r="C2" s="162"/>
      <c r="D2" s="162">
        <v>2015</v>
      </c>
      <c r="E2" s="162"/>
      <c r="F2" s="162">
        <v>2016</v>
      </c>
      <c r="G2" s="162"/>
      <c r="H2" s="162">
        <v>2017</v>
      </c>
      <c r="I2" s="162"/>
      <c r="J2" s="159">
        <v>2018</v>
      </c>
      <c r="K2" s="160"/>
      <c r="L2" s="161"/>
      <c r="M2" s="159">
        <v>2019</v>
      </c>
      <c r="N2" s="160"/>
      <c r="O2" s="161"/>
      <c r="P2" s="159">
        <v>2020</v>
      </c>
      <c r="Q2" s="160"/>
      <c r="R2" s="161"/>
      <c r="S2" s="159">
        <v>2021</v>
      </c>
      <c r="T2" s="160"/>
      <c r="U2" s="161"/>
      <c r="V2" s="159">
        <v>2022</v>
      </c>
      <c r="W2" s="160"/>
      <c r="X2" s="161"/>
      <c r="Y2" s="166">
        <v>2023</v>
      </c>
      <c r="Z2" s="167"/>
      <c r="AA2" s="168"/>
      <c r="AB2" s="163">
        <v>2024</v>
      </c>
      <c r="AC2" s="164"/>
      <c r="AD2" s="165"/>
    </row>
    <row r="3" spans="1:32" s="16" customFormat="1" ht="60" x14ac:dyDescent="0.15">
      <c r="A3" s="158"/>
      <c r="B3" s="28" t="s">
        <v>29</v>
      </c>
      <c r="C3" s="34" t="s">
        <v>30</v>
      </c>
      <c r="D3" s="28" t="s">
        <v>29</v>
      </c>
      <c r="E3" s="34" t="s">
        <v>30</v>
      </c>
      <c r="F3" s="28" t="s">
        <v>29</v>
      </c>
      <c r="G3" s="34" t="s">
        <v>30</v>
      </c>
      <c r="H3" s="28" t="s">
        <v>29</v>
      </c>
      <c r="I3" s="34" t="s">
        <v>30</v>
      </c>
      <c r="J3" s="28" t="s">
        <v>29</v>
      </c>
      <c r="K3" s="34" t="s">
        <v>30</v>
      </c>
      <c r="L3" s="28" t="s">
        <v>95</v>
      </c>
      <c r="M3" s="28" t="s">
        <v>29</v>
      </c>
      <c r="N3" s="34" t="s">
        <v>30</v>
      </c>
      <c r="O3" s="28" t="s">
        <v>106</v>
      </c>
      <c r="P3" s="28" t="s">
        <v>29</v>
      </c>
      <c r="Q3" s="34" t="s">
        <v>30</v>
      </c>
      <c r="R3" s="28" t="s">
        <v>124</v>
      </c>
      <c r="S3" s="28" t="s">
        <v>29</v>
      </c>
      <c r="T3" s="34" t="s">
        <v>30</v>
      </c>
      <c r="U3" s="28" t="s">
        <v>123</v>
      </c>
      <c r="V3" s="28" t="s">
        <v>29</v>
      </c>
      <c r="W3" s="34" t="s">
        <v>30</v>
      </c>
      <c r="X3" s="28" t="s">
        <v>128</v>
      </c>
      <c r="Y3" s="73" t="s">
        <v>29</v>
      </c>
      <c r="Z3" s="74" t="s">
        <v>30</v>
      </c>
      <c r="AA3" s="73" t="s">
        <v>133</v>
      </c>
      <c r="AB3" s="44" t="s">
        <v>29</v>
      </c>
      <c r="AC3" s="61" t="s">
        <v>30</v>
      </c>
      <c r="AD3" s="44" t="s">
        <v>143</v>
      </c>
    </row>
    <row r="4" spans="1:32" s="16" customFormat="1" ht="24" customHeight="1" x14ac:dyDescent="0.15">
      <c r="A4" s="35" t="s">
        <v>31</v>
      </c>
      <c r="B4" s="36">
        <v>110</v>
      </c>
      <c r="C4" s="37">
        <f>B4*100/B$9</f>
        <v>60.439560439560438</v>
      </c>
      <c r="D4" s="32">
        <v>145</v>
      </c>
      <c r="E4" s="37">
        <f>D4*100/D$9</f>
        <v>54.307116104868911</v>
      </c>
      <c r="F4" s="32">
        <v>171</v>
      </c>
      <c r="G4" s="37">
        <f>F4*100/F$9</f>
        <v>52.134146341463413</v>
      </c>
      <c r="H4" s="32">
        <v>196</v>
      </c>
      <c r="I4" s="38">
        <f>H4*100/$H$9</f>
        <v>51.174934725848566</v>
      </c>
      <c r="J4" s="32">
        <v>296</v>
      </c>
      <c r="K4" s="38">
        <f>J4*100/$J$9</f>
        <v>48.684210526315788</v>
      </c>
      <c r="L4" s="32">
        <v>97</v>
      </c>
      <c r="M4" s="32">
        <v>349</v>
      </c>
      <c r="N4" s="38">
        <f>M4*100/$M$9</f>
        <v>43.734335839598998</v>
      </c>
      <c r="O4" s="32">
        <v>87</v>
      </c>
      <c r="P4" s="32">
        <v>362</v>
      </c>
      <c r="Q4" s="38">
        <f>P4*100/P9</f>
        <v>42.789598108747043</v>
      </c>
      <c r="R4" s="32">
        <f>S4+77</f>
        <v>449</v>
      </c>
      <c r="S4" s="32">
        <v>372</v>
      </c>
      <c r="T4" s="38">
        <f>S4*100/S9</f>
        <v>41.657334826427771</v>
      </c>
      <c r="U4" s="32">
        <v>32</v>
      </c>
      <c r="V4" s="32">
        <v>461</v>
      </c>
      <c r="W4" s="38">
        <f>V4*100/V9</f>
        <v>45.916334661354583</v>
      </c>
      <c r="X4" s="32">
        <v>115</v>
      </c>
      <c r="Y4" s="32">
        <v>462</v>
      </c>
      <c r="Z4" s="38">
        <f>Y4*100/Y9</f>
        <v>45.833333333333336</v>
      </c>
      <c r="AA4" s="32">
        <v>111</v>
      </c>
      <c r="AB4" s="32">
        <v>536</v>
      </c>
      <c r="AC4" s="38">
        <f>AB4*AC9/AB9</f>
        <v>43.790849673202615</v>
      </c>
      <c r="AD4" s="32">
        <v>72</v>
      </c>
    </row>
    <row r="5" spans="1:32" s="16" customFormat="1" ht="24" customHeight="1" x14ac:dyDescent="0.15">
      <c r="A5" s="35" t="s">
        <v>32</v>
      </c>
      <c r="B5" s="36">
        <v>61</v>
      </c>
      <c r="C5" s="37">
        <f>B5*100/B$9</f>
        <v>33.516483516483518</v>
      </c>
      <c r="D5" s="32">
        <v>103</v>
      </c>
      <c r="E5" s="37">
        <f>D5*100/D$9</f>
        <v>38.576779026217231</v>
      </c>
      <c r="F5" s="32">
        <v>129</v>
      </c>
      <c r="G5" s="37">
        <f>F5*100/F$9</f>
        <v>39.329268292682926</v>
      </c>
      <c r="H5" s="32">
        <v>152</v>
      </c>
      <c r="I5" s="38">
        <f>H5*100/$H$9</f>
        <v>39.686684073107052</v>
      </c>
      <c r="J5" s="32">
        <v>237</v>
      </c>
      <c r="K5" s="38">
        <f>J5*100/$J$9</f>
        <v>38.98026315789474</v>
      </c>
      <c r="L5" s="32">
        <v>75</v>
      </c>
      <c r="M5" s="32">
        <v>335</v>
      </c>
      <c r="N5" s="38">
        <f>M5*100/$M$9</f>
        <v>41.979949874686717</v>
      </c>
      <c r="O5" s="32">
        <v>72</v>
      </c>
      <c r="P5" s="32">
        <v>362</v>
      </c>
      <c r="Q5" s="38">
        <f>P5*100/P9</f>
        <v>42.789598108747043</v>
      </c>
      <c r="R5" s="32">
        <f>27+64</f>
        <v>91</v>
      </c>
      <c r="S5" s="32">
        <v>387</v>
      </c>
      <c r="T5" s="38">
        <f>S5*100/S9</f>
        <v>43.337066069428893</v>
      </c>
      <c r="U5" s="32">
        <v>26</v>
      </c>
      <c r="V5" s="32">
        <v>403</v>
      </c>
      <c r="W5" s="38">
        <f>V5*100/V9</f>
        <v>40.139442231075698</v>
      </c>
      <c r="X5" s="32">
        <v>87</v>
      </c>
      <c r="Y5" s="16">
        <v>406</v>
      </c>
      <c r="Z5" s="38">
        <f>Y5*100/Y9</f>
        <v>40.277777777777779</v>
      </c>
      <c r="AA5" s="32">
        <v>83</v>
      </c>
      <c r="AB5" s="16">
        <v>503</v>
      </c>
      <c r="AC5" s="38">
        <f>AB5*AC9/AB9</f>
        <v>41.094771241830067</v>
      </c>
      <c r="AD5" s="32">
        <v>90</v>
      </c>
    </row>
    <row r="6" spans="1:32" s="16" customFormat="1" ht="24" customHeight="1" x14ac:dyDescent="0.15">
      <c r="A6" s="35" t="s">
        <v>33</v>
      </c>
      <c r="B6" s="36">
        <v>11</v>
      </c>
      <c r="C6" s="37">
        <f>B6*100/B$9</f>
        <v>6.0439560439560438</v>
      </c>
      <c r="D6" s="32">
        <v>18</v>
      </c>
      <c r="E6" s="37">
        <f>D6*100/D$9</f>
        <v>6.7415730337078648</v>
      </c>
      <c r="F6" s="32">
        <v>23</v>
      </c>
      <c r="G6" s="37">
        <f>F6*100/F$9</f>
        <v>7.0121951219512191</v>
      </c>
      <c r="H6" s="32">
        <v>28</v>
      </c>
      <c r="I6" s="38">
        <f>H6*100/$H$9</f>
        <v>7.3107049608355092</v>
      </c>
      <c r="J6" s="32">
        <v>57</v>
      </c>
      <c r="K6" s="38">
        <f>J6*100/$J$9</f>
        <v>9.375</v>
      </c>
      <c r="L6" s="32">
        <v>21</v>
      </c>
      <c r="M6" s="32">
        <v>81</v>
      </c>
      <c r="N6" s="38">
        <f>M6*100/$M$9</f>
        <v>10.150375939849624</v>
      </c>
      <c r="O6" s="32">
        <v>23</v>
      </c>
      <c r="P6" s="32">
        <v>86</v>
      </c>
      <c r="Q6" s="38">
        <f>P6*100/P9</f>
        <v>10.16548463356974</v>
      </c>
      <c r="R6" s="32">
        <f>5+30</f>
        <v>35</v>
      </c>
      <c r="S6" s="32">
        <v>93</v>
      </c>
      <c r="T6" s="38">
        <f>S6*100/S9</f>
        <v>10.414333706606943</v>
      </c>
      <c r="U6" s="32">
        <v>15</v>
      </c>
      <c r="V6" s="32">
        <v>99</v>
      </c>
      <c r="W6" s="38">
        <f>V6*100/V9</f>
        <v>9.860557768924302</v>
      </c>
      <c r="X6" s="32">
        <v>28</v>
      </c>
      <c r="Y6" s="32">
        <v>99</v>
      </c>
      <c r="Z6" s="38">
        <f>Y6*100/Y9</f>
        <v>9.8214285714285712</v>
      </c>
      <c r="AA6" s="32">
        <v>34</v>
      </c>
      <c r="AB6" s="32">
        <v>137</v>
      </c>
      <c r="AC6" s="38">
        <f>AB6*AC9/AB9</f>
        <v>11.192810457516339</v>
      </c>
      <c r="AD6" s="32">
        <v>24</v>
      </c>
    </row>
    <row r="7" spans="1:32" s="16" customFormat="1" ht="24" customHeight="1" x14ac:dyDescent="0.15">
      <c r="A7" s="35" t="s">
        <v>34</v>
      </c>
      <c r="B7" s="36">
        <v>0</v>
      </c>
      <c r="C7" s="37">
        <f>B7*100/B$9</f>
        <v>0</v>
      </c>
      <c r="D7" s="32">
        <v>1</v>
      </c>
      <c r="E7" s="37">
        <f>D7*100/D$9</f>
        <v>0.37453183520599254</v>
      </c>
      <c r="F7" s="32">
        <v>4</v>
      </c>
      <c r="G7" s="37">
        <f>F7*100/F$9</f>
        <v>1.2195121951219512</v>
      </c>
      <c r="H7" s="32">
        <v>6</v>
      </c>
      <c r="I7" s="38">
        <f>H7*100/$H$9</f>
        <v>1.566579634464752</v>
      </c>
      <c r="J7" s="32">
        <v>13</v>
      </c>
      <c r="K7" s="38">
        <f>J7*100/$J$9</f>
        <v>2.138157894736842</v>
      </c>
      <c r="L7" s="32">
        <v>12</v>
      </c>
      <c r="M7" s="32">
        <v>24</v>
      </c>
      <c r="N7" s="38">
        <f>M7*100/$M$9</f>
        <v>3.007518796992481</v>
      </c>
      <c r="O7" s="32">
        <v>10</v>
      </c>
      <c r="P7" s="32">
        <v>27</v>
      </c>
      <c r="Q7" s="38">
        <f>P7*100/P9</f>
        <v>3.1914893617021276</v>
      </c>
      <c r="R7" s="32">
        <f>3+21</f>
        <v>24</v>
      </c>
      <c r="S7" s="32">
        <v>32</v>
      </c>
      <c r="T7" s="38">
        <f>S7*100/S9</f>
        <v>3.5834266517357225</v>
      </c>
      <c r="U7" s="32">
        <v>4</v>
      </c>
      <c r="V7" s="32">
        <v>32</v>
      </c>
      <c r="W7" s="38">
        <f>V7*100/V9</f>
        <v>3.1872509960159361</v>
      </c>
      <c r="X7" s="32">
        <v>15</v>
      </c>
      <c r="Y7" s="32">
        <v>32</v>
      </c>
      <c r="Z7" s="38">
        <f>Y7*100/Y9</f>
        <v>3.1746031746031744</v>
      </c>
      <c r="AA7" s="32">
        <v>13</v>
      </c>
      <c r="AB7" s="32">
        <v>38</v>
      </c>
      <c r="AC7" s="38">
        <f>AB7*AC9/AB9</f>
        <v>3.1045751633986929</v>
      </c>
      <c r="AD7" s="32">
        <v>16</v>
      </c>
    </row>
    <row r="8" spans="1:32" s="16" customFormat="1" ht="24" customHeight="1" x14ac:dyDescent="0.15">
      <c r="A8" s="35" t="s">
        <v>35</v>
      </c>
      <c r="B8" s="36">
        <v>0</v>
      </c>
      <c r="C8" s="37">
        <f>B8*100/B$9</f>
        <v>0</v>
      </c>
      <c r="D8" s="32">
        <v>0</v>
      </c>
      <c r="E8" s="37">
        <f>D8*100/D$9</f>
        <v>0</v>
      </c>
      <c r="F8" s="32">
        <v>1</v>
      </c>
      <c r="G8" s="37">
        <f>F8*100/F$9</f>
        <v>0.3048780487804878</v>
      </c>
      <c r="H8" s="32">
        <v>1</v>
      </c>
      <c r="I8" s="38">
        <f>H8*100/$H$9</f>
        <v>0.26109660574412535</v>
      </c>
      <c r="J8" s="32">
        <v>5</v>
      </c>
      <c r="K8" s="38">
        <f>J8*100/$J$9</f>
        <v>0.82236842105263153</v>
      </c>
      <c r="L8" s="32">
        <v>1</v>
      </c>
      <c r="M8" s="32">
        <v>9</v>
      </c>
      <c r="N8" s="38">
        <f>M8*100/$M$9</f>
        <v>1.1278195488721805</v>
      </c>
      <c r="O8" s="32">
        <v>5</v>
      </c>
      <c r="P8" s="32">
        <v>9</v>
      </c>
      <c r="Q8" s="38">
        <f>P8*100/P9</f>
        <v>1.0638297872340425</v>
      </c>
      <c r="R8" s="32">
        <f>0+7</f>
        <v>7</v>
      </c>
      <c r="S8" s="32">
        <v>9</v>
      </c>
      <c r="T8" s="38">
        <f>S8*100/S9</f>
        <v>1.0078387458006719</v>
      </c>
      <c r="U8" s="32">
        <v>0</v>
      </c>
      <c r="V8" s="32">
        <v>9</v>
      </c>
      <c r="W8" s="38">
        <f>V8*100/V9</f>
        <v>0.89641434262948205</v>
      </c>
      <c r="X8" s="32">
        <v>4</v>
      </c>
      <c r="Y8" s="32">
        <v>9</v>
      </c>
      <c r="Z8" s="38">
        <f>Y8*100/Y9</f>
        <v>0.8928571428571429</v>
      </c>
      <c r="AA8" s="32">
        <v>5</v>
      </c>
      <c r="AB8" s="32">
        <v>10</v>
      </c>
      <c r="AC8" s="38">
        <f>AB8*AC9/AB9</f>
        <v>0.81699346405228757</v>
      </c>
      <c r="AD8" s="32">
        <v>2</v>
      </c>
    </row>
    <row r="9" spans="1:32" s="16" customFormat="1" ht="24" customHeight="1" x14ac:dyDescent="0.15">
      <c r="A9" s="32"/>
      <c r="B9" s="32">
        <f t="shared" ref="B9:G9" si="0">SUM(B4:B8)</f>
        <v>182</v>
      </c>
      <c r="C9" s="39">
        <f t="shared" si="0"/>
        <v>100</v>
      </c>
      <c r="D9" s="32">
        <f t="shared" si="0"/>
        <v>267</v>
      </c>
      <c r="E9" s="39">
        <f t="shared" si="0"/>
        <v>100</v>
      </c>
      <c r="F9" s="32">
        <f t="shared" si="0"/>
        <v>328</v>
      </c>
      <c r="G9" s="39">
        <f t="shared" si="0"/>
        <v>100.00000000000001</v>
      </c>
      <c r="H9" s="32">
        <f t="shared" ref="H9:O9" si="1">SUM(H4:H8)</f>
        <v>383</v>
      </c>
      <c r="I9" s="42">
        <f t="shared" si="1"/>
        <v>100.00000000000001</v>
      </c>
      <c r="J9" s="32">
        <f>SUM(J4:J8)</f>
        <v>608</v>
      </c>
      <c r="K9" s="42">
        <f t="shared" si="1"/>
        <v>99.999999999999986</v>
      </c>
      <c r="L9" s="32">
        <f t="shared" si="1"/>
        <v>206</v>
      </c>
      <c r="M9" s="32">
        <f t="shared" si="1"/>
        <v>798</v>
      </c>
      <c r="N9" s="42">
        <f t="shared" si="1"/>
        <v>100.00000000000001</v>
      </c>
      <c r="O9" s="32">
        <f t="shared" si="1"/>
        <v>197</v>
      </c>
      <c r="P9" s="32">
        <f t="shared" ref="P9:U9" si="2">SUM(P4:P8)</f>
        <v>846</v>
      </c>
      <c r="Q9" s="42">
        <f t="shared" si="2"/>
        <v>100</v>
      </c>
      <c r="R9" s="32">
        <f t="shared" si="2"/>
        <v>606</v>
      </c>
      <c r="S9" s="32">
        <f t="shared" si="2"/>
        <v>893</v>
      </c>
      <c r="T9" s="42">
        <f t="shared" si="2"/>
        <v>100</v>
      </c>
      <c r="U9" s="32">
        <f t="shared" si="2"/>
        <v>77</v>
      </c>
      <c r="V9" s="32">
        <f>SUM(V4:V8)</f>
        <v>1004</v>
      </c>
      <c r="W9" s="42">
        <f t="shared" ref="W9:X9" si="3">SUM(W4:W8)</f>
        <v>100.00000000000001</v>
      </c>
      <c r="X9" s="32">
        <f t="shared" si="3"/>
        <v>249</v>
      </c>
      <c r="Y9" s="32">
        <f>SUM(Y4:Y8)</f>
        <v>1008</v>
      </c>
      <c r="Z9" s="42">
        <f>SUM(Z4:Z8)</f>
        <v>100</v>
      </c>
      <c r="AA9" s="32">
        <f>SUM(AA4:AA8)</f>
        <v>246</v>
      </c>
      <c r="AB9" s="32">
        <f>SUM(AB4:AB8)</f>
        <v>1224</v>
      </c>
      <c r="AC9" s="42">
        <v>100</v>
      </c>
      <c r="AD9" s="32">
        <f>SUM(AD4:AD8)</f>
        <v>204</v>
      </c>
    </row>
    <row r="11" spans="1:32" ht="24" customHeight="1" x14ac:dyDescent="0.25">
      <c r="C11" s="1"/>
    </row>
    <row r="12" spans="1:32" ht="24" customHeight="1" x14ac:dyDescent="0.25">
      <c r="C12" s="1"/>
      <c r="AE12"/>
      <c r="AF12"/>
    </row>
    <row r="13" spans="1:32" ht="24" customHeight="1" x14ac:dyDescent="0.25">
      <c r="C13" s="1"/>
      <c r="AE13"/>
      <c r="AF13"/>
    </row>
    <row r="14" spans="1:32" ht="24" customHeight="1" x14ac:dyDescent="0.25">
      <c r="C14" s="1"/>
      <c r="AE14"/>
      <c r="AF14"/>
    </row>
    <row r="15" spans="1:32" ht="24" customHeight="1" x14ac:dyDescent="0.25">
      <c r="C15" s="1"/>
      <c r="AE15"/>
      <c r="AF15"/>
    </row>
    <row r="16" spans="1:32" ht="24" customHeight="1" x14ac:dyDescent="0.25">
      <c r="AE16"/>
      <c r="AF16"/>
    </row>
    <row r="17" spans="31:32" ht="24" customHeight="1" x14ac:dyDescent="0.25">
      <c r="AE17"/>
      <c r="AF17"/>
    </row>
    <row r="18" spans="31:32" ht="24" customHeight="1" x14ac:dyDescent="0.25">
      <c r="AE18"/>
      <c r="AF18"/>
    </row>
    <row r="19" spans="31:32" ht="24" customHeight="1" x14ac:dyDescent="0.25">
      <c r="AE19"/>
      <c r="AF19"/>
    </row>
    <row r="20" spans="31:32" ht="24" customHeight="1" x14ac:dyDescent="0.25">
      <c r="AE20"/>
      <c r="AF20"/>
    </row>
  </sheetData>
  <mergeCells count="12">
    <mergeCell ref="AB2:AD2"/>
    <mergeCell ref="Y2:AA2"/>
    <mergeCell ref="V2:X2"/>
    <mergeCell ref="S2:U2"/>
    <mergeCell ref="P2:R2"/>
    <mergeCell ref="A2:A3"/>
    <mergeCell ref="M2:O2"/>
    <mergeCell ref="J2:L2"/>
    <mergeCell ref="B2:C2"/>
    <mergeCell ref="D2:E2"/>
    <mergeCell ref="F2:G2"/>
    <mergeCell ref="H2:I2"/>
  </mergeCells>
  <phoneticPr fontId="3" type="noConversion"/>
  <pageMargins left="0.75" right="0.75" top="1" bottom="1" header="0" footer="0"/>
  <pageSetup paperSize="9" orientation="portrait" horizontalDpi="4294967295" verticalDpi="4294967295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85C43-F33E-4D44-BEB2-6229A9DC72A4}">
  <dimension ref="A1:R16"/>
  <sheetViews>
    <sheetView showGridLines="0" zoomScale="80" zoomScaleNormal="80" workbookViewId="0">
      <selection activeCell="A6" sqref="A6"/>
    </sheetView>
  </sheetViews>
  <sheetFormatPr baseColWidth="10" defaultColWidth="11.19921875" defaultRowHeight="15" x14ac:dyDescent="0.25"/>
  <cols>
    <col min="1" max="1" width="79.796875" style="1" customWidth="1"/>
    <col min="2" max="2" width="32.796875" style="1" customWidth="1"/>
    <col min="3" max="3" width="22.19921875" style="1" customWidth="1"/>
    <col min="4" max="4" width="28" style="1" customWidth="1"/>
    <col min="5" max="5" width="20.796875" style="1" customWidth="1"/>
    <col min="6" max="6" width="30.3984375" style="1" customWidth="1"/>
    <col min="7" max="7" width="21.59765625" style="1" customWidth="1"/>
    <col min="8" max="8" width="24.19921875" style="1" customWidth="1"/>
    <col min="9" max="9" width="18" style="1" customWidth="1"/>
    <col min="10" max="10" width="21.3984375" style="1" customWidth="1"/>
    <col min="11" max="11" width="16" style="1" customWidth="1"/>
    <col min="12" max="12" width="22.3984375" style="1" customWidth="1"/>
    <col min="13" max="13" width="21.796875" style="1" customWidth="1"/>
    <col min="14" max="14" width="13.3984375" style="1" bestFit="1" customWidth="1"/>
    <col min="15" max="15" width="23.3984375" style="1" customWidth="1"/>
    <col min="16" max="16" width="21.796875" style="1" customWidth="1"/>
    <col min="17" max="17" width="13.3984375" style="1" bestFit="1" customWidth="1"/>
    <col min="18" max="18" width="23.3984375" style="1" customWidth="1"/>
    <col min="19" max="16384" width="11.19921875" style="1"/>
  </cols>
  <sheetData>
    <row r="1" spans="1:18" ht="16.5" thickBot="1" x14ac:dyDescent="0.3">
      <c r="A1" s="8" t="s">
        <v>179</v>
      </c>
    </row>
    <row r="2" spans="1:18" s="99" customFormat="1" ht="38.25" x14ac:dyDescent="0.2">
      <c r="A2" s="92" t="s">
        <v>36</v>
      </c>
      <c r="B2" s="93" t="s">
        <v>93</v>
      </c>
      <c r="C2" s="94" t="s">
        <v>166</v>
      </c>
      <c r="D2" s="93" t="s">
        <v>113</v>
      </c>
      <c r="E2" s="94" t="s">
        <v>167</v>
      </c>
      <c r="F2" s="93" t="s">
        <v>114</v>
      </c>
      <c r="G2" s="94" t="s">
        <v>168</v>
      </c>
      <c r="H2" s="93" t="s">
        <v>169</v>
      </c>
      <c r="I2" s="94" t="s">
        <v>170</v>
      </c>
      <c r="J2" s="93" t="s">
        <v>129</v>
      </c>
      <c r="K2" s="95" t="s">
        <v>171</v>
      </c>
      <c r="L2" s="94" t="s">
        <v>172</v>
      </c>
      <c r="M2" s="93" t="s">
        <v>145</v>
      </c>
      <c r="N2" s="95" t="s">
        <v>173</v>
      </c>
      <c r="O2" s="94" t="s">
        <v>174</v>
      </c>
      <c r="P2" s="96" t="s">
        <v>176</v>
      </c>
      <c r="Q2" s="97" t="s">
        <v>177</v>
      </c>
      <c r="R2" s="98" t="s">
        <v>178</v>
      </c>
    </row>
    <row r="3" spans="1:18" s="45" customFormat="1" ht="15.75" thickBot="1" x14ac:dyDescent="0.3">
      <c r="A3" s="100" t="s">
        <v>115</v>
      </c>
      <c r="B3" s="101">
        <v>1861</v>
      </c>
      <c r="C3" s="102">
        <v>161</v>
      </c>
      <c r="D3" s="101">
        <v>1954</v>
      </c>
      <c r="E3" s="102">
        <v>166</v>
      </c>
      <c r="F3" s="101">
        <v>2276</v>
      </c>
      <c r="G3" s="102">
        <v>187</v>
      </c>
      <c r="H3" s="101">
        <v>2491</v>
      </c>
      <c r="I3" s="102">
        <v>169</v>
      </c>
      <c r="J3" s="101">
        <v>2652</v>
      </c>
      <c r="K3" s="103">
        <v>264</v>
      </c>
      <c r="L3" s="102">
        <v>2</v>
      </c>
      <c r="M3" s="101">
        <v>2666</v>
      </c>
      <c r="N3" s="103">
        <v>176</v>
      </c>
      <c r="O3" s="102">
        <v>2</v>
      </c>
      <c r="P3" s="104">
        <v>2678</v>
      </c>
      <c r="Q3" s="105">
        <v>176</v>
      </c>
      <c r="R3" s="106">
        <v>4</v>
      </c>
    </row>
    <row r="4" spans="1:18" x14ac:dyDescent="0.25">
      <c r="A4" s="107"/>
      <c r="B4" s="11"/>
      <c r="D4" s="11"/>
      <c r="H4" s="108"/>
      <c r="I4" s="108"/>
    </row>
    <row r="5" spans="1:18" x14ac:dyDescent="0.25">
      <c r="B5" s="11"/>
      <c r="D5" s="11"/>
    </row>
    <row r="6" spans="1:18" ht="16.5" thickBot="1" x14ac:dyDescent="0.3">
      <c r="A6" s="109" t="s">
        <v>86</v>
      </c>
      <c r="B6" s="40"/>
      <c r="C6" s="40"/>
      <c r="D6" s="40"/>
      <c r="E6" s="40"/>
    </row>
    <row r="7" spans="1:18" s="118" customFormat="1" ht="38.25" x14ac:dyDescent="0.2">
      <c r="A7" s="110" t="s">
        <v>36</v>
      </c>
      <c r="B7" s="111" t="s">
        <v>93</v>
      </c>
      <c r="C7" s="112" t="s">
        <v>166</v>
      </c>
      <c r="D7" s="111" t="s">
        <v>113</v>
      </c>
      <c r="E7" s="112" t="s">
        <v>167</v>
      </c>
      <c r="F7" s="111" t="s">
        <v>114</v>
      </c>
      <c r="G7" s="112" t="s">
        <v>168</v>
      </c>
      <c r="H7" s="113" t="s">
        <v>169</v>
      </c>
      <c r="I7" s="114" t="s">
        <v>170</v>
      </c>
      <c r="J7" s="111" t="s">
        <v>129</v>
      </c>
      <c r="K7" s="115" t="s">
        <v>171</v>
      </c>
      <c r="L7" s="94" t="s">
        <v>175</v>
      </c>
      <c r="M7" s="111" t="s">
        <v>145</v>
      </c>
      <c r="N7" s="115" t="s">
        <v>173</v>
      </c>
      <c r="O7" s="94" t="s">
        <v>174</v>
      </c>
      <c r="P7" s="116" t="s">
        <v>176</v>
      </c>
      <c r="Q7" s="117" t="s">
        <v>177</v>
      </c>
      <c r="R7" s="98" t="s">
        <v>178</v>
      </c>
    </row>
    <row r="8" spans="1:18" ht="30" x14ac:dyDescent="0.25">
      <c r="A8" s="119" t="s">
        <v>37</v>
      </c>
      <c r="B8" s="120">
        <v>1143</v>
      </c>
      <c r="C8" s="121">
        <v>129</v>
      </c>
      <c r="D8" s="120">
        <v>1172</v>
      </c>
      <c r="E8" s="121">
        <v>133</v>
      </c>
      <c r="F8" s="120">
        <v>1324</v>
      </c>
      <c r="G8" s="121">
        <v>137</v>
      </c>
      <c r="H8" s="122">
        <v>1327</v>
      </c>
      <c r="I8" s="123">
        <v>118</v>
      </c>
      <c r="J8" s="120">
        <v>1540</v>
      </c>
      <c r="K8" s="51">
        <v>119</v>
      </c>
      <c r="L8" s="121">
        <v>2</v>
      </c>
      <c r="M8" s="120">
        <v>1545</v>
      </c>
      <c r="N8" s="51">
        <v>120</v>
      </c>
      <c r="O8" s="121">
        <v>2</v>
      </c>
      <c r="P8" s="124">
        <v>1604</v>
      </c>
      <c r="Q8" s="125">
        <v>120</v>
      </c>
      <c r="R8" s="126">
        <v>3</v>
      </c>
    </row>
    <row r="9" spans="1:18" x14ac:dyDescent="0.25">
      <c r="A9" s="119" t="s">
        <v>38</v>
      </c>
      <c r="B9" s="120">
        <v>1680</v>
      </c>
      <c r="C9" s="121">
        <v>137</v>
      </c>
      <c r="D9" s="120">
        <v>1746</v>
      </c>
      <c r="E9" s="121">
        <v>143</v>
      </c>
      <c r="F9" s="120">
        <v>1903</v>
      </c>
      <c r="G9" s="121">
        <v>146</v>
      </c>
      <c r="H9" s="122">
        <v>1903</v>
      </c>
      <c r="I9" s="123">
        <v>123</v>
      </c>
      <c r="J9" s="120">
        <v>2157</v>
      </c>
      <c r="K9" s="51">
        <v>126</v>
      </c>
      <c r="L9" s="121">
        <v>1</v>
      </c>
      <c r="M9" s="120">
        <v>2167</v>
      </c>
      <c r="N9" s="51">
        <v>128</v>
      </c>
      <c r="O9" s="121">
        <v>1</v>
      </c>
      <c r="P9" s="124">
        <v>2176</v>
      </c>
      <c r="Q9" s="125">
        <v>127</v>
      </c>
      <c r="R9" s="126">
        <v>4</v>
      </c>
    </row>
    <row r="10" spans="1:18" ht="30" x14ac:dyDescent="0.25">
      <c r="A10" s="119" t="s">
        <v>39</v>
      </c>
      <c r="B10" s="120">
        <v>64</v>
      </c>
      <c r="C10" s="121">
        <v>0</v>
      </c>
      <c r="D10" s="120">
        <v>64</v>
      </c>
      <c r="E10" s="121">
        <v>0</v>
      </c>
      <c r="F10" s="120">
        <v>64</v>
      </c>
      <c r="G10" s="121">
        <v>0</v>
      </c>
      <c r="H10" s="122">
        <v>63</v>
      </c>
      <c r="I10" s="123">
        <v>0</v>
      </c>
      <c r="J10" s="120">
        <v>64</v>
      </c>
      <c r="K10" s="51">
        <v>0</v>
      </c>
      <c r="L10" s="121">
        <v>0</v>
      </c>
      <c r="M10" s="120">
        <v>64</v>
      </c>
      <c r="N10" s="51">
        <v>0</v>
      </c>
      <c r="O10" s="121">
        <v>0</v>
      </c>
      <c r="P10" s="124">
        <v>64</v>
      </c>
      <c r="Q10" s="125">
        <v>0</v>
      </c>
      <c r="R10" s="126">
        <v>0</v>
      </c>
    </row>
    <row r="11" spans="1:18" ht="30" x14ac:dyDescent="0.25">
      <c r="A11" s="119" t="s">
        <v>40</v>
      </c>
      <c r="B11" s="120">
        <v>59</v>
      </c>
      <c r="C11" s="121">
        <v>22</v>
      </c>
      <c r="D11" s="120">
        <v>62</v>
      </c>
      <c r="E11" s="121">
        <v>22</v>
      </c>
      <c r="F11" s="120">
        <v>83</v>
      </c>
      <c r="G11" s="121">
        <v>22</v>
      </c>
      <c r="H11" s="122">
        <v>83</v>
      </c>
      <c r="I11" s="123">
        <v>21</v>
      </c>
      <c r="J11" s="120">
        <v>109</v>
      </c>
      <c r="K11" s="51">
        <v>21</v>
      </c>
      <c r="L11" s="121">
        <v>0</v>
      </c>
      <c r="M11" s="120">
        <v>109</v>
      </c>
      <c r="N11" s="51">
        <v>21</v>
      </c>
      <c r="O11" s="121">
        <v>0</v>
      </c>
      <c r="P11" s="124">
        <v>109</v>
      </c>
      <c r="Q11" s="125">
        <v>21</v>
      </c>
      <c r="R11" s="126">
        <v>0</v>
      </c>
    </row>
    <row r="12" spans="1:18" x14ac:dyDescent="0.25">
      <c r="A12" s="119" t="s">
        <v>41</v>
      </c>
      <c r="B12" s="120">
        <v>6</v>
      </c>
      <c r="C12" s="121">
        <v>1</v>
      </c>
      <c r="D12" s="120">
        <v>6</v>
      </c>
      <c r="E12" s="121">
        <v>1</v>
      </c>
      <c r="F12" s="120">
        <v>7</v>
      </c>
      <c r="G12" s="121">
        <v>1</v>
      </c>
      <c r="H12" s="122">
        <v>6</v>
      </c>
      <c r="I12" s="123">
        <v>1</v>
      </c>
      <c r="J12" s="120">
        <v>11</v>
      </c>
      <c r="K12" s="51">
        <v>2</v>
      </c>
      <c r="L12" s="121">
        <v>0</v>
      </c>
      <c r="M12" s="120">
        <v>11</v>
      </c>
      <c r="N12" s="51">
        <v>2</v>
      </c>
      <c r="O12" s="121">
        <v>0</v>
      </c>
      <c r="P12" s="124">
        <v>11</v>
      </c>
      <c r="Q12" s="125">
        <v>2</v>
      </c>
      <c r="R12" s="126">
        <v>0</v>
      </c>
    </row>
    <row r="13" spans="1:18" x14ac:dyDescent="0.25">
      <c r="A13" s="119" t="s">
        <v>43</v>
      </c>
      <c r="B13" s="120">
        <v>564</v>
      </c>
      <c r="C13" s="121">
        <v>78</v>
      </c>
      <c r="D13" s="120">
        <v>620</v>
      </c>
      <c r="E13" s="121">
        <v>86</v>
      </c>
      <c r="F13" s="120">
        <v>713</v>
      </c>
      <c r="G13" s="121">
        <v>86</v>
      </c>
      <c r="H13" s="122">
        <v>782</v>
      </c>
      <c r="I13" s="123">
        <v>69</v>
      </c>
      <c r="J13" s="120">
        <v>933</v>
      </c>
      <c r="K13" s="51">
        <v>70</v>
      </c>
      <c r="L13" s="121">
        <v>1</v>
      </c>
      <c r="M13" s="120">
        <v>934</v>
      </c>
      <c r="N13" s="51">
        <v>71</v>
      </c>
      <c r="O13" s="121">
        <v>1</v>
      </c>
      <c r="P13" s="124">
        <v>943</v>
      </c>
      <c r="Q13" s="125">
        <v>70</v>
      </c>
      <c r="R13" s="126">
        <v>2</v>
      </c>
    </row>
    <row r="14" spans="1:18" ht="15.75" thickBot="1" x14ac:dyDescent="0.3">
      <c r="A14" s="119" t="s">
        <v>116</v>
      </c>
      <c r="B14" s="127" t="s">
        <v>117</v>
      </c>
      <c r="C14" s="128" t="s">
        <v>117</v>
      </c>
      <c r="D14" s="127" t="s">
        <v>117</v>
      </c>
      <c r="E14" s="128" t="s">
        <v>117</v>
      </c>
      <c r="F14" s="127">
        <v>356</v>
      </c>
      <c r="G14" s="128">
        <v>58</v>
      </c>
      <c r="H14" s="129">
        <v>420</v>
      </c>
      <c r="I14" s="130">
        <v>42</v>
      </c>
      <c r="J14" s="127">
        <v>491</v>
      </c>
      <c r="K14" s="131">
        <v>42</v>
      </c>
      <c r="L14" s="128">
        <v>1</v>
      </c>
      <c r="M14" s="127">
        <v>503</v>
      </c>
      <c r="N14" s="131"/>
      <c r="O14" s="128">
        <v>1</v>
      </c>
      <c r="P14" s="132">
        <v>507</v>
      </c>
      <c r="Q14" s="133">
        <v>48</v>
      </c>
      <c r="R14" s="134">
        <v>3</v>
      </c>
    </row>
    <row r="15" spans="1:18" x14ac:dyDescent="0.25">
      <c r="G15" s="11"/>
      <c r="J15" s="11"/>
      <c r="K15" s="11"/>
    </row>
    <row r="16" spans="1:18" ht="18.75" x14ac:dyDescent="0.3">
      <c r="J16" s="135"/>
      <c r="P16" s="11"/>
      <c r="Q16" s="11"/>
    </row>
  </sheetData>
  <pageMargins left="0.75" right="0.75" top="1" bottom="1" header="0" footer="0"/>
  <pageSetup paperSize="9" orientation="portrait" verticalDpi="4294967295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D7ECE-F9CD-472F-8609-953085D4317A}">
  <dimension ref="A1:N5"/>
  <sheetViews>
    <sheetView showGridLines="0" workbookViewId="0">
      <selection sqref="A1:E5"/>
    </sheetView>
  </sheetViews>
  <sheetFormatPr baseColWidth="10" defaultRowHeight="9" x14ac:dyDescent="0.15"/>
  <cols>
    <col min="2" max="2" width="142" bestFit="1" customWidth="1"/>
    <col min="3" max="3" width="14.3984375" customWidth="1"/>
    <col min="4" max="4" width="16.19921875" bestFit="1" customWidth="1"/>
    <col min="5" max="5" width="118.59765625" style="80" customWidth="1"/>
  </cols>
  <sheetData>
    <row r="1" spans="1:14" ht="15" x14ac:dyDescent="0.25">
      <c r="A1" s="76" t="s">
        <v>164</v>
      </c>
      <c r="B1" s="169" t="s">
        <v>162</v>
      </c>
      <c r="C1" s="169" t="s">
        <v>151</v>
      </c>
      <c r="D1" s="169" t="s">
        <v>150</v>
      </c>
      <c r="E1" s="170" t="s">
        <v>149</v>
      </c>
      <c r="F1" s="75"/>
      <c r="G1" s="75"/>
    </row>
    <row r="2" spans="1:14" ht="30" x14ac:dyDescent="0.25">
      <c r="A2" s="77">
        <v>2024</v>
      </c>
      <c r="B2" s="75" t="s">
        <v>146</v>
      </c>
      <c r="C2" s="75" t="s">
        <v>147</v>
      </c>
      <c r="D2" s="75" t="s">
        <v>152</v>
      </c>
      <c r="E2" s="79" t="s">
        <v>148</v>
      </c>
      <c r="F2" s="75"/>
      <c r="G2" s="75"/>
    </row>
    <row r="3" spans="1:14" ht="15" x14ac:dyDescent="0.25">
      <c r="A3" s="78">
        <v>2024</v>
      </c>
      <c r="B3" s="75" t="s">
        <v>153</v>
      </c>
      <c r="C3" s="75" t="s">
        <v>154</v>
      </c>
      <c r="D3" s="75" t="s">
        <v>155</v>
      </c>
      <c r="E3" s="79" t="s">
        <v>160</v>
      </c>
      <c r="F3" s="75"/>
      <c r="G3" s="75"/>
    </row>
    <row r="4" spans="1:14" ht="29.25" customHeight="1" x14ac:dyDescent="0.25">
      <c r="A4" s="77">
        <v>2024</v>
      </c>
      <c r="B4" s="75" t="s">
        <v>156</v>
      </c>
      <c r="C4" s="75" t="s">
        <v>157</v>
      </c>
      <c r="D4" s="75"/>
      <c r="E4" s="79" t="s">
        <v>161</v>
      </c>
      <c r="F4" s="75"/>
      <c r="G4" s="75"/>
    </row>
    <row r="5" spans="1:14" ht="45" x14ac:dyDescent="0.25">
      <c r="A5" s="78">
        <v>2024</v>
      </c>
      <c r="B5" s="75" t="s">
        <v>163</v>
      </c>
      <c r="C5" s="75" t="s">
        <v>158</v>
      </c>
      <c r="D5" s="75"/>
      <c r="E5" s="79" t="s">
        <v>159</v>
      </c>
      <c r="F5" s="75"/>
      <c r="G5" s="75"/>
      <c r="H5" s="75"/>
      <c r="I5" s="75"/>
      <c r="J5" s="75"/>
      <c r="K5" s="75"/>
      <c r="L5" s="75"/>
      <c r="M5" s="75"/>
      <c r="N5" s="75"/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7"/>
  <sheetViews>
    <sheetView showGridLines="0" workbookViewId="0">
      <selection activeCell="A3" sqref="A3"/>
    </sheetView>
  </sheetViews>
  <sheetFormatPr baseColWidth="10" defaultRowHeight="9" x14ac:dyDescent="0.15"/>
  <cols>
    <col min="1" max="1" width="78" customWidth="1"/>
    <col min="2" max="5" width="12.59765625" bestFit="1" customWidth="1"/>
    <col min="6" max="6" width="13.3984375" customWidth="1"/>
    <col min="7" max="9" width="12.59765625" bestFit="1" customWidth="1"/>
    <col min="17" max="17" width="16.59765625" customWidth="1"/>
    <col min="22" max="22" width="16.796875" customWidth="1"/>
  </cols>
  <sheetData>
    <row r="1" spans="1:26" s="1" customFormat="1" ht="15" x14ac:dyDescent="0.25">
      <c r="A1" s="9" t="s">
        <v>110</v>
      </c>
    </row>
    <row r="3" spans="1:26" s="1" customFormat="1" ht="15" x14ac:dyDescent="0.25">
      <c r="A3" s="82" t="s">
        <v>80</v>
      </c>
      <c r="B3" s="13" t="s">
        <v>64</v>
      </c>
      <c r="C3" s="54" t="s">
        <v>88</v>
      </c>
      <c r="D3" s="54" t="s">
        <v>99</v>
      </c>
      <c r="E3" s="54" t="s">
        <v>107</v>
      </c>
      <c r="F3" s="54" t="s">
        <v>119</v>
      </c>
      <c r="G3" s="54" t="s">
        <v>125</v>
      </c>
      <c r="H3" s="54" t="s">
        <v>130</v>
      </c>
      <c r="I3" s="71" t="s">
        <v>139</v>
      </c>
    </row>
    <row r="4" spans="1:26" s="1" customFormat="1" ht="15" x14ac:dyDescent="0.25">
      <c r="A4" s="13" t="s">
        <v>105</v>
      </c>
      <c r="B4" s="53">
        <v>283</v>
      </c>
      <c r="C4" s="53">
        <v>785</v>
      </c>
      <c r="D4" s="24">
        <v>1768</v>
      </c>
      <c r="E4" s="24">
        <v>3066</v>
      </c>
      <c r="F4" s="24">
        <v>4151</v>
      </c>
      <c r="G4" s="24">
        <v>5502</v>
      </c>
      <c r="H4" s="24">
        <v>6304</v>
      </c>
      <c r="I4" s="24">
        <v>8578</v>
      </c>
    </row>
    <row r="5" spans="1:26" s="1" customFormat="1" ht="15" x14ac:dyDescent="0.25">
      <c r="A5" s="13" t="s">
        <v>104</v>
      </c>
      <c r="B5" s="13">
        <v>219</v>
      </c>
      <c r="C5" s="54">
        <v>550</v>
      </c>
      <c r="D5" s="24">
        <v>1043</v>
      </c>
      <c r="E5" s="24">
        <v>1375</v>
      </c>
      <c r="F5" s="24">
        <v>1669</v>
      </c>
      <c r="G5" s="24">
        <v>2030</v>
      </c>
      <c r="H5" s="24">
        <v>2213</v>
      </c>
      <c r="I5" s="24">
        <v>2374</v>
      </c>
      <c r="O5"/>
      <c r="P5"/>
      <c r="Q5"/>
      <c r="R5"/>
      <c r="S5"/>
      <c r="T5"/>
      <c r="U5"/>
      <c r="V5"/>
      <c r="W5"/>
      <c r="X5"/>
      <c r="Y5"/>
      <c r="Z5"/>
    </row>
    <row r="6" spans="1:26" s="1" customFormat="1" ht="15" x14ac:dyDescent="0.25">
      <c r="A6" s="13" t="s">
        <v>135</v>
      </c>
      <c r="B6" s="62">
        <f>B5*100/4050</f>
        <v>5.4074074074074074</v>
      </c>
      <c r="C6" s="63">
        <f>C5*100/3522</f>
        <v>15.616127200454287</v>
      </c>
      <c r="D6" s="62">
        <f>D5*100/4050</f>
        <v>25.753086419753085</v>
      </c>
      <c r="E6" s="62">
        <f>E5*100/4089</f>
        <v>33.626803619466862</v>
      </c>
      <c r="F6" s="62">
        <f>F5*100/4314</f>
        <v>38.687992582290221</v>
      </c>
      <c r="G6" s="64">
        <f>G5*100/4546</f>
        <v>44.65464144302684</v>
      </c>
      <c r="H6" s="24">
        <f>H5*100/4554</f>
        <v>48.594642072902943</v>
      </c>
      <c r="I6" s="24">
        <f>I5*100/4593</f>
        <v>51.687350315697799</v>
      </c>
      <c r="O6"/>
      <c r="P6"/>
      <c r="Q6"/>
      <c r="R6"/>
      <c r="S6"/>
      <c r="T6"/>
      <c r="U6"/>
      <c r="V6"/>
      <c r="W6"/>
      <c r="X6"/>
      <c r="Y6"/>
      <c r="Z6"/>
    </row>
    <row r="7" spans="1:26" s="1" customFormat="1" ht="15" x14ac:dyDescent="0.25">
      <c r="A7" s="13" t="s">
        <v>144</v>
      </c>
      <c r="B7" s="13">
        <v>206</v>
      </c>
      <c r="C7" s="54">
        <v>361</v>
      </c>
      <c r="D7" s="24">
        <v>658</v>
      </c>
      <c r="E7" s="24">
        <v>1006</v>
      </c>
      <c r="F7" s="24">
        <v>3111</v>
      </c>
      <c r="G7" s="24">
        <f>F7+1296</f>
        <v>4407</v>
      </c>
      <c r="H7" s="24">
        <v>5154</v>
      </c>
      <c r="I7" s="24">
        <v>8671</v>
      </c>
      <c r="O7"/>
      <c r="P7"/>
      <c r="Q7"/>
      <c r="R7"/>
      <c r="S7"/>
      <c r="T7"/>
      <c r="U7"/>
      <c r="V7"/>
      <c r="W7"/>
      <c r="X7"/>
      <c r="Y7"/>
      <c r="Z7"/>
    </row>
  </sheetData>
  <pageMargins left="0.7" right="0.7" top="0.75" bottom="0.75" header="0.3" footer="0.3"/>
  <pageSetup paperSize="9"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</vt:i4>
      </vt:variant>
    </vt:vector>
  </HeadingPairs>
  <TitlesOfParts>
    <vt:vector size="10" baseType="lpstr">
      <vt:lpstr>Metadatos</vt:lpstr>
      <vt:lpstr>Indicador 41</vt:lpstr>
      <vt:lpstr>Indicador 41_CCAA</vt:lpstr>
      <vt:lpstr>Indicador 41_Tipologías</vt:lpstr>
      <vt:lpstr>Indicad 41_Unidad geológica</vt:lpstr>
      <vt:lpstr>Indicador 41_EstadoConservación</vt:lpstr>
      <vt:lpstr>Indicador 42</vt:lpstr>
      <vt:lpstr>Nuevos IUGS</vt:lpstr>
      <vt:lpstr>Apadrina una Roca</vt:lpstr>
      <vt:lpstr>'Indicador 41_CCAA'!Área_de_impresión</vt:lpstr>
    </vt:vector>
  </TitlesOfParts>
  <Company>Eptisa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6 SGIPNB SGBTM (Tragsatec)</cp:lastModifiedBy>
  <cp:lastPrinted>2019-05-27T07:34:02Z</cp:lastPrinted>
  <dcterms:created xsi:type="dcterms:W3CDTF">2010-12-06T17:12:42Z</dcterms:created>
  <dcterms:modified xsi:type="dcterms:W3CDTF">2025-05-23T07:41:36Z</dcterms:modified>
</cp:coreProperties>
</file>