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B:\IEPNB\INFORME_24\BDatosMacrocruce\Indicadores2024\"/>
    </mc:Choice>
  </mc:AlternateContent>
  <xr:revisionPtr revIDLastSave="0" documentId="13_ncr:1_{2C01E306-BB6A-4EE0-864C-0C3B14E8E237}" xr6:coauthVersionLast="47" xr6:coauthVersionMax="47" xr10:uidLastSave="{00000000-0000-0000-0000-000000000000}"/>
  <bookViews>
    <workbookView xWindow="-120" yWindow="-120" windowWidth="29040" windowHeight="15720" tabRatio="821" xr2:uid="{00000000-000D-0000-FFFF-FFFF00000000}"/>
  </bookViews>
  <sheets>
    <sheet name="Metadatos" sheetId="16" r:id="rId1"/>
    <sheet name="Indicador 49" sheetId="15" r:id="rId2"/>
    <sheet name="Superficie forestal afectada" sheetId="9" r:id="rId3"/>
    <sheet name="Indicador 50" sheetId="1" r:id="rId4"/>
    <sheet name="Indicador 51" sheetId="6" r:id="rId5"/>
    <sheet name="Indicador 52" sheetId="1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6" l="1"/>
  <c r="D30" i="6"/>
  <c r="C30" i="6"/>
  <c r="B30" i="6"/>
  <c r="D27" i="14" l="1"/>
  <c r="E28" i="1" l="1"/>
  <c r="F28" i="1" s="1"/>
  <c r="C28" i="1"/>
  <c r="C29" i="1" s="1"/>
  <c r="D29" i="1"/>
  <c r="B29" i="1"/>
  <c r="C28" i="9"/>
  <c r="D28" i="9" s="1"/>
  <c r="B29" i="9"/>
  <c r="C29" i="9" l="1"/>
  <c r="E26" i="1" l="1"/>
  <c r="F26" i="1" s="1"/>
  <c r="D27" i="9"/>
  <c r="D25" i="14" l="1"/>
  <c r="D26" i="14"/>
  <c r="E27" i="1"/>
  <c r="D26" i="9"/>
  <c r="D20" i="9"/>
  <c r="D22" i="9"/>
  <c r="E23" i="1"/>
  <c r="F23" i="1" s="1"/>
  <c r="E25" i="1"/>
  <c r="F25" i="1" s="1"/>
  <c r="E22" i="1"/>
  <c r="F22" i="1" s="1"/>
  <c r="E24" i="1"/>
  <c r="F24" i="1" s="1"/>
  <c r="D21" i="9"/>
  <c r="E21" i="1"/>
  <c r="F21" i="1" s="1"/>
  <c r="E20" i="1"/>
  <c r="F20" i="1" s="1"/>
  <c r="J6" i="15"/>
  <c r="I6" i="15"/>
  <c r="H6" i="15"/>
  <c r="G6" i="15"/>
  <c r="F6" i="15"/>
  <c r="E6" i="15"/>
  <c r="D6" i="15"/>
  <c r="E5" i="6"/>
  <c r="E6" i="6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8" i="1"/>
  <c r="F17" i="1"/>
  <c r="F19" i="1"/>
  <c r="D23" i="9"/>
  <c r="D24" i="9"/>
  <c r="D23" i="14" s="1"/>
  <c r="D25" i="9"/>
  <c r="D24" i="14" s="1"/>
  <c r="E30" i="6" l="1"/>
  <c r="F27" i="1"/>
  <c r="E29" i="1"/>
  <c r="D29" i="9"/>
  <c r="B19" i="14"/>
</calcChain>
</file>

<file path=xl/sharedStrings.xml><?xml version="1.0" encoding="utf-8"?>
<sst xmlns="http://schemas.openxmlformats.org/spreadsheetml/2006/main" count="84" uniqueCount="56">
  <si>
    <t>Nº de CONATOS (&lt;1 ha)</t>
  </si>
  <si>
    <t>Nº incendios  ≥ 1≤ 500 ha</t>
  </si>
  <si>
    <t>Nº GIF            (&gt; 500 ha)</t>
  </si>
  <si>
    <t>Nº total siniestros</t>
  </si>
  <si>
    <t>Nº incendios</t>
  </si>
  <si>
    <t>Tamaño incendio</t>
  </si>
  <si>
    <t>Conato</t>
  </si>
  <si>
    <t>Incendio</t>
  </si>
  <si>
    <t>Gran Incendio</t>
  </si>
  <si>
    <t>SUP. FORESTAL AFECTADA (ha)</t>
  </si>
  <si>
    <t>SUP. FORESTAL TOTAL (ha)</t>
  </si>
  <si>
    <t>ÍNDICE DE GRAVEDAD</t>
  </si>
  <si>
    <r>
      <t>Descripción/</t>
    </r>
    <r>
      <rPr>
        <b/>
        <i/>
        <sz val="12"/>
        <color indexed="8"/>
        <rFont val="Calibri"/>
        <family val="2"/>
      </rPr>
      <t>Description</t>
    </r>
  </si>
  <si>
    <r>
      <t>Identificador/</t>
    </r>
    <r>
      <rPr>
        <b/>
        <i/>
        <sz val="12"/>
        <color indexed="8"/>
        <rFont val="Calibri"/>
        <family val="2"/>
      </rPr>
      <t>Identifer</t>
    </r>
  </si>
  <si>
    <r>
      <t>Autor/</t>
    </r>
    <r>
      <rPr>
        <b/>
        <i/>
        <sz val="12"/>
        <color indexed="8"/>
        <rFont val="Calibri"/>
        <family val="2"/>
      </rPr>
      <t>Creator</t>
    </r>
  </si>
  <si>
    <r>
      <t>Fecha/</t>
    </r>
    <r>
      <rPr>
        <b/>
        <i/>
        <sz val="12"/>
        <color indexed="8"/>
        <rFont val="Calibri"/>
        <family val="2"/>
      </rPr>
      <t>Date</t>
    </r>
  </si>
  <si>
    <r>
      <t>Tema/</t>
    </r>
    <r>
      <rPr>
        <b/>
        <i/>
        <sz val="12"/>
        <color indexed="8"/>
        <rFont val="Calibri"/>
        <family val="2"/>
      </rPr>
      <t>Subject</t>
    </r>
  </si>
  <si>
    <r>
      <t>Componente/</t>
    </r>
    <r>
      <rPr>
        <b/>
        <i/>
        <sz val="12"/>
        <color indexed="8"/>
        <rFont val="Calibri"/>
        <family val="2"/>
      </rPr>
      <t>Component</t>
    </r>
  </si>
  <si>
    <r>
      <t>Indicadores/</t>
    </r>
    <r>
      <rPr>
        <b/>
        <i/>
        <sz val="12"/>
        <color indexed="8"/>
        <rFont val="Calibri"/>
        <family val="2"/>
      </rPr>
      <t>Indicator</t>
    </r>
  </si>
  <si>
    <r>
      <t>Editor/</t>
    </r>
    <r>
      <rPr>
        <b/>
        <i/>
        <sz val="12"/>
        <color indexed="8"/>
        <rFont val="Calibri"/>
        <family val="2"/>
      </rPr>
      <t>Publisher</t>
    </r>
  </si>
  <si>
    <r>
      <t>Fuente/</t>
    </r>
    <r>
      <rPr>
        <b/>
        <i/>
        <sz val="12"/>
        <color indexed="8"/>
        <rFont val="Calibri"/>
        <family val="2"/>
      </rPr>
      <t>Source</t>
    </r>
  </si>
  <si>
    <r>
      <t>Difusión/</t>
    </r>
    <r>
      <rPr>
        <b/>
        <i/>
        <sz val="12"/>
        <color indexed="8"/>
        <rFont val="Calibri"/>
        <family val="2"/>
      </rPr>
      <t>Rights</t>
    </r>
  </si>
  <si>
    <r>
      <t>Idioma/</t>
    </r>
    <r>
      <rPr>
        <b/>
        <i/>
        <sz val="12"/>
        <color indexed="8"/>
        <rFont val="Calibri"/>
        <family val="2"/>
      </rPr>
      <t>Language</t>
    </r>
  </si>
  <si>
    <t>Efectos Negativos sobre el Patrimonio Natural y la Biodiversidad</t>
  </si>
  <si>
    <t>Estadística General de Incendios Forestales</t>
  </si>
  <si>
    <t>Público</t>
  </si>
  <si>
    <t>Español (Es)</t>
  </si>
  <si>
    <t>Datos provisionales</t>
  </si>
  <si>
    <t>Datos utilizados para calcular los indicadores del componente Estadística General de Incendios Forestales</t>
  </si>
  <si>
    <t>Superficie arbolada afectada (ha)</t>
  </si>
  <si>
    <t xml:space="preserve">  Índice de eficacia</t>
  </si>
  <si>
    <t>Año</t>
  </si>
  <si>
    <t>% de conatos respecto al número total de incendios</t>
  </si>
  <si>
    <t>Total</t>
  </si>
  <si>
    <t xml:space="preserve">  Número de incendios según la causa que los producen</t>
  </si>
  <si>
    <t xml:space="preserve">  Índice de gravedad</t>
  </si>
  <si>
    <t>* Modificado por falta de datos de Navarra. Suma de los datos de EGIFWeb y los datos de Navarra de la publicación del año 2000</t>
  </si>
  <si>
    <t>Nº incendios RAYO</t>
  </si>
  <si>
    <t>Nº incendios ACCIDENTES Y NEGLIGENCIAS</t>
  </si>
  <si>
    <t>Nº incendios INTENCIONADO</t>
  </si>
  <si>
    <t>Nº incendios DESCONOCIDA</t>
  </si>
  <si>
    <t xml:space="preserve">Nº incendios REPRODUCCIÓN </t>
  </si>
  <si>
    <t>Superficie arbolada (ha)</t>
  </si>
  <si>
    <t>Superficie no arbolada (ha)</t>
  </si>
  <si>
    <t>Superficie Forestal afectada total (ha)</t>
  </si>
  <si>
    <t>06c_EGIF_DATOS.xls</t>
  </si>
  <si>
    <t>Ministerio para la Transición Ecológica y Reto Demográfico. Dirección General de Biodiversidad, Bosques y Desertificacion. Subdirección General de Política Forestal y Lucha contra la Desertificación</t>
  </si>
  <si>
    <t>Ministerio para la Transición Ecológica y Reto Demográfico</t>
  </si>
  <si>
    <t>Ministerio para la Transición Ecológica y Reto Demográfico y Comunidades Autónomas</t>
  </si>
  <si>
    <t>Sin datos</t>
  </si>
  <si>
    <t xml:space="preserve">Datos provisionales </t>
  </si>
  <si>
    <t xml:space="preserve">  Evolución de la superficie forestal afectada por incendios</t>
  </si>
  <si>
    <t xml:space="preserve">Indicador 49: Superficie arbolada afectada respecto al tamaño de los incendios
Indicador 50: Índice de eficacia
Indicador 51: Número de incendios según la causa que los producen 
Indicador 52: Índice de gravedad
</t>
  </si>
  <si>
    <t xml:space="preserve">   Superficie arbolada afectada respecto al tamaño de los incendios</t>
  </si>
  <si>
    <r>
      <t>NOTA: Sin datos de Navarra para los años 2000 y 2001 al no disponer de los mismos d</t>
    </r>
    <r>
      <rPr>
        <sz val="11"/>
        <rFont val="Calibri"/>
        <family val="2"/>
      </rPr>
      <t>isgregados por tamaño de incendio. Datos de 2020 a 2022 provisionales. Sin datos de 2023 y 2024.</t>
    </r>
  </si>
  <si>
    <r>
      <t xml:space="preserve">Actualizaciones a </t>
    </r>
    <r>
      <rPr>
        <b/>
        <sz val="12"/>
        <color theme="1"/>
        <rFont val="Calibri"/>
        <family val="2"/>
        <scheme val="minor"/>
      </rPr>
      <t>diciembre de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</si>
</sst>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p_t_a_-;\-* #,##0.00\ _p_t_a_-;_-* &quot;-&quot;??\ _p_t_a_-;_-@_-"/>
  </numFmts>
  <fonts count="19" x14ac:knownFonts="1">
    <font>
      <sz val="11"/>
      <color theme="1"/>
      <name val="Calibri"/>
      <family val="2"/>
      <scheme val="minor"/>
    </font>
    <font>
      <b/>
      <i/>
      <sz val="12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5">
    <xf numFmtId="0" fontId="0" fillId="0" borderId="0" xfId="0"/>
    <xf numFmtId="0" fontId="9" fillId="0" borderId="0" xfId="0" applyFont="1" applyAlignment="1">
      <alignment horizontal="center" vertical="center"/>
    </xf>
    <xf numFmtId="0" fontId="7" fillId="0" borderId="0" xfId="0" applyFont="1"/>
    <xf numFmtId="0" fontId="9" fillId="0" borderId="0" xfId="0" applyFont="1"/>
    <xf numFmtId="3" fontId="10" fillId="0" borderId="1" xfId="0" applyNumberFormat="1" applyFont="1" applyBorder="1" applyAlignment="1">
      <alignment horizontal="right"/>
    </xf>
    <xf numFmtId="3" fontId="0" fillId="0" borderId="0" xfId="0" applyNumberFormat="1"/>
    <xf numFmtId="4" fontId="0" fillId="0" borderId="0" xfId="0" applyNumberFormat="1"/>
    <xf numFmtId="0" fontId="0" fillId="0" borderId="1" xfId="0" applyBorder="1" applyAlignment="1">
      <alignment horizontal="center" vertical="center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/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8" fillId="0" borderId="0" xfId="0" applyFont="1"/>
    <xf numFmtId="3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right" vertical="center"/>
    </xf>
    <xf numFmtId="3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center" vertical="center"/>
    </xf>
    <xf numFmtId="10" fontId="0" fillId="0" borderId="1" xfId="0" applyNumberFormat="1" applyBorder="1"/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0" fillId="0" borderId="1" xfId="0" applyFont="1" applyBorder="1" applyAlignment="1">
      <alignment horizontal="right" vertical="center"/>
    </xf>
    <xf numFmtId="10" fontId="0" fillId="0" borderId="0" xfId="0" applyNumberFormat="1"/>
    <xf numFmtId="3" fontId="0" fillId="0" borderId="0" xfId="0" applyNumberFormat="1" applyAlignment="1">
      <alignment horizontal="right"/>
    </xf>
    <xf numFmtId="0" fontId="10" fillId="2" borderId="1" xfId="0" applyFont="1" applyFill="1" applyBorder="1" applyAlignment="1">
      <alignment horizontal="right" vertical="center"/>
    </xf>
    <xf numFmtId="3" fontId="10" fillId="2" borderId="1" xfId="0" applyNumberFormat="1" applyFont="1" applyFill="1" applyBorder="1" applyAlignment="1">
      <alignment horizontal="right" vertical="center"/>
    </xf>
    <xf numFmtId="3" fontId="10" fillId="0" borderId="1" xfId="0" applyNumberFormat="1" applyFont="1" applyBorder="1"/>
    <xf numFmtId="10" fontId="10" fillId="0" borderId="1" xfId="5" applyNumberFormat="1" applyFont="1" applyFill="1" applyBorder="1"/>
    <xf numFmtId="3" fontId="0" fillId="0" borderId="1" xfId="0" applyNumberFormat="1" applyBorder="1"/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2" xfId="0" applyFont="1" applyBorder="1"/>
    <xf numFmtId="3" fontId="8" fillId="0" borderId="2" xfId="0" applyNumberFormat="1" applyFont="1" applyBorder="1" applyAlignment="1">
      <alignment horizontal="right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4" fontId="10" fillId="0" borderId="1" xfId="0" applyNumberFormat="1" applyFont="1" applyBorder="1"/>
    <xf numFmtId="10" fontId="10" fillId="0" borderId="1" xfId="0" applyNumberFormat="1" applyFont="1" applyBorder="1"/>
    <xf numFmtId="3" fontId="10" fillId="0" borderId="2" xfId="0" applyNumberFormat="1" applyFont="1" applyBorder="1"/>
    <xf numFmtId="0" fontId="10" fillId="0" borderId="2" xfId="0" applyFont="1" applyBorder="1"/>
    <xf numFmtId="10" fontId="10" fillId="0" borderId="1" xfId="0" applyNumberFormat="1" applyFont="1" applyBorder="1" applyAlignment="1">
      <alignment horizontal="right"/>
    </xf>
    <xf numFmtId="4" fontId="17" fillId="0" borderId="1" xfId="0" applyNumberFormat="1" applyFont="1" applyBorder="1"/>
    <xf numFmtId="4" fontId="17" fillId="0" borderId="1" xfId="0" applyNumberFormat="1" applyFont="1" applyBorder="1" applyAlignment="1">
      <alignment vertical="center" wrapText="1"/>
    </xf>
    <xf numFmtId="4" fontId="18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0" fillId="0" borderId="1" xfId="0" applyBorder="1"/>
    <xf numFmtId="0" fontId="0" fillId="0" borderId="3" xfId="0" applyBorder="1"/>
    <xf numFmtId="0" fontId="10" fillId="0" borderId="1" xfId="0" applyFont="1" applyBorder="1"/>
    <xf numFmtId="4" fontId="0" fillId="0" borderId="7" xfId="0" applyNumberFormat="1" applyBorder="1"/>
    <xf numFmtId="0" fontId="0" fillId="0" borderId="7" xfId="0" applyBorder="1"/>
    <xf numFmtId="0" fontId="0" fillId="3" borderId="0" xfId="0" applyFill="1"/>
    <xf numFmtId="0" fontId="8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10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8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0" xfId="0" applyFill="1"/>
  </cellXfs>
  <cellStyles count="7">
    <cellStyle name="Millares 2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  <cellStyle name="Porcentaje" xfId="5" builtinId="5"/>
    <cellStyle name="Porcentaje 2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380012348830458E-2"/>
          <c:y val="4.217481361838317E-2"/>
          <c:w val="0.94037609388601984"/>
          <c:h val="0.86266220995879783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'Indicador 49'!$A$5</c:f>
              <c:strCache>
                <c:ptCount val="1"/>
                <c:pt idx="0">
                  <c:v>Conato</c:v>
                </c:pt>
              </c:strCache>
            </c:strRef>
          </c:tx>
          <c:spPr>
            <a:solidFill>
              <a:srgbClr val="FF6600"/>
            </a:solidFill>
            <a:ln w="25400">
              <a:noFill/>
            </a:ln>
          </c:spPr>
          <c:invertIfNegative val="0"/>
          <c:cat>
            <c:numRef>
              <c:f>'Indicador 49'!$B$4:$X$4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'Indicador 49'!$B$5:$X$5</c:f>
              <c:numCache>
                <c:formatCode>#,##0.00</c:formatCode>
                <c:ptCount val="23"/>
                <c:pt idx="0">
                  <c:v>701.95</c:v>
                </c:pt>
                <c:pt idx="1">
                  <c:v>624.52</c:v>
                </c:pt>
                <c:pt idx="2">
                  <c:v>702.11</c:v>
                </c:pt>
                <c:pt idx="3">
                  <c:v>660.92</c:v>
                </c:pt>
                <c:pt idx="4">
                  <c:v>688.57</c:v>
                </c:pt>
                <c:pt idx="5">
                  <c:v>929.01</c:v>
                </c:pt>
                <c:pt idx="6">
                  <c:v>703.27</c:v>
                </c:pt>
                <c:pt idx="7">
                  <c:v>297.70999999999998</c:v>
                </c:pt>
                <c:pt idx="8">
                  <c:v>259.44</c:v>
                </c:pt>
                <c:pt idx="9">
                  <c:v>442.35</c:v>
                </c:pt>
                <c:pt idx="10">
                  <c:v>370.63</c:v>
                </c:pt>
                <c:pt idx="11">
                  <c:v>646.29</c:v>
                </c:pt>
                <c:pt idx="12">
                  <c:v>549.46</c:v>
                </c:pt>
                <c:pt idx="13">
                  <c:v>432.09</c:v>
                </c:pt>
                <c:pt idx="14">
                  <c:v>296.32</c:v>
                </c:pt>
                <c:pt idx="15">
                  <c:v>400.25</c:v>
                </c:pt>
                <c:pt idx="16">
                  <c:v>310.36</c:v>
                </c:pt>
                <c:pt idx="17">
                  <c:v>446.73700000000002</c:v>
                </c:pt>
                <c:pt idx="18">
                  <c:v>217.52809999999999</c:v>
                </c:pt>
                <c:pt idx="19">
                  <c:v>315.76</c:v>
                </c:pt>
                <c:pt idx="20">
                  <c:v>212.39</c:v>
                </c:pt>
                <c:pt idx="21">
                  <c:v>227.95</c:v>
                </c:pt>
                <c:pt idx="22">
                  <c:v>317.69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0F-4262-8DAC-53CC129E17E2}"/>
            </c:ext>
          </c:extLst>
        </c:ser>
        <c:ser>
          <c:idx val="3"/>
          <c:order val="1"/>
          <c:tx>
            <c:strRef>
              <c:f>'Indicador 49'!$A$6</c:f>
              <c:strCache>
                <c:ptCount val="1"/>
                <c:pt idx="0">
                  <c:v>Incendio</c:v>
                </c:pt>
              </c:strCache>
            </c:strRef>
          </c:tx>
          <c:spPr>
            <a:solidFill>
              <a:srgbClr val="DD0806"/>
            </a:solidFill>
            <a:ln w="25400">
              <a:noFill/>
            </a:ln>
          </c:spPr>
          <c:invertIfNegative val="0"/>
          <c:cat>
            <c:numRef>
              <c:f>'Indicador 49'!$B$4:$X$4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'Indicador 49'!$B$6:$X$6</c:f>
              <c:numCache>
                <c:formatCode>#,##0.00</c:formatCode>
                <c:ptCount val="23"/>
                <c:pt idx="0">
                  <c:v>23911.25</c:v>
                </c:pt>
                <c:pt idx="1">
                  <c:v>13530.67</c:v>
                </c:pt>
                <c:pt idx="2">
                  <c:v>18820.57</c:v>
                </c:pt>
                <c:pt idx="3">
                  <c:v>17442.5</c:v>
                </c:pt>
                <c:pt idx="4">
                  <c:v>16564.949999999997</c:v>
                </c:pt>
                <c:pt idx="5">
                  <c:v>28353.909999999993</c:v>
                </c:pt>
                <c:pt idx="6">
                  <c:v>29370.499999999996</c:v>
                </c:pt>
                <c:pt idx="7">
                  <c:v>5469.1900000000014</c:v>
                </c:pt>
                <c:pt idx="8">
                  <c:v>5251.0199999999995</c:v>
                </c:pt>
                <c:pt idx="9">
                  <c:v>10416.44</c:v>
                </c:pt>
                <c:pt idx="10">
                  <c:v>6910.4900000000007</c:v>
                </c:pt>
                <c:pt idx="11">
                  <c:v>14473.3</c:v>
                </c:pt>
                <c:pt idx="12">
                  <c:v>15886.88</c:v>
                </c:pt>
                <c:pt idx="13">
                  <c:v>9238.85</c:v>
                </c:pt>
                <c:pt idx="14">
                  <c:v>5619.34</c:v>
                </c:pt>
                <c:pt idx="15">
                  <c:v>14524.62</c:v>
                </c:pt>
                <c:pt idx="16">
                  <c:v>10084.15</c:v>
                </c:pt>
                <c:pt idx="17">
                  <c:v>16489.849999999999</c:v>
                </c:pt>
                <c:pt idx="18">
                  <c:v>3510.6</c:v>
                </c:pt>
                <c:pt idx="19">
                  <c:v>10276.709999999999</c:v>
                </c:pt>
                <c:pt idx="20">
                  <c:v>6062.59</c:v>
                </c:pt>
                <c:pt idx="21">
                  <c:v>8197.58</c:v>
                </c:pt>
                <c:pt idx="22">
                  <c:v>16224.72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0F-4262-8DAC-53CC129E17E2}"/>
            </c:ext>
          </c:extLst>
        </c:ser>
        <c:ser>
          <c:idx val="0"/>
          <c:order val="2"/>
          <c:tx>
            <c:strRef>
              <c:f>'Indicador 49'!$A$7</c:f>
              <c:strCache>
                <c:ptCount val="1"/>
                <c:pt idx="0">
                  <c:v>Gran Incendio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numRef>
              <c:f>'Indicador 49'!$B$4:$X$4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'Indicador 49'!$B$7:$X$7</c:f>
              <c:numCache>
                <c:formatCode>#,##0.00</c:formatCode>
                <c:ptCount val="23"/>
                <c:pt idx="0">
                  <c:v>21287.21</c:v>
                </c:pt>
                <c:pt idx="1">
                  <c:v>5014.3100000000004</c:v>
                </c:pt>
                <c:pt idx="2">
                  <c:v>5674.23</c:v>
                </c:pt>
                <c:pt idx="3">
                  <c:v>35569.61</c:v>
                </c:pt>
                <c:pt idx="4">
                  <c:v>34478.65</c:v>
                </c:pt>
                <c:pt idx="5">
                  <c:v>40113.870000000003</c:v>
                </c:pt>
                <c:pt idx="6">
                  <c:v>40991.1</c:v>
                </c:pt>
                <c:pt idx="7">
                  <c:v>23641.96</c:v>
                </c:pt>
                <c:pt idx="8">
                  <c:v>2933.03</c:v>
                </c:pt>
                <c:pt idx="9">
                  <c:v>29543.69</c:v>
                </c:pt>
                <c:pt idx="10">
                  <c:v>2903.79</c:v>
                </c:pt>
                <c:pt idx="11">
                  <c:v>3727.93</c:v>
                </c:pt>
                <c:pt idx="12">
                  <c:v>66623.509999999995</c:v>
                </c:pt>
                <c:pt idx="13">
                  <c:v>8033.32</c:v>
                </c:pt>
                <c:pt idx="14">
                  <c:v>2368.14</c:v>
                </c:pt>
                <c:pt idx="15">
                  <c:v>17952.22</c:v>
                </c:pt>
                <c:pt idx="16">
                  <c:v>13081.65</c:v>
                </c:pt>
                <c:pt idx="17">
                  <c:v>50207.86</c:v>
                </c:pt>
                <c:pt idx="18">
                  <c:v>688.17</c:v>
                </c:pt>
                <c:pt idx="19">
                  <c:v>16246.31</c:v>
                </c:pt>
                <c:pt idx="20">
                  <c:v>11348.84</c:v>
                </c:pt>
                <c:pt idx="21">
                  <c:v>13974.48</c:v>
                </c:pt>
                <c:pt idx="22">
                  <c:v>93937.48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0F-4262-8DAC-53CC129E1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1846176"/>
        <c:axId val="711841280"/>
      </c:barChart>
      <c:catAx>
        <c:axId val="71184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11841280"/>
        <c:crosses val="autoZero"/>
        <c:auto val="1"/>
        <c:lblAlgn val="ctr"/>
        <c:lblOffset val="100"/>
        <c:noMultiLvlLbl val="0"/>
      </c:catAx>
      <c:valAx>
        <c:axId val="71184128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11846176"/>
        <c:crosses val="autoZero"/>
        <c:crossBetween val="between"/>
        <c:majorUnit val="10000"/>
        <c:minorUnit val="20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5887148967489395"/>
          <c:y val="1.994571191421585E-2"/>
          <c:w val="0.30649982018825733"/>
          <c:h val="0.1628582141518024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39675704972824"/>
          <c:y val="3.3202609001857855E-2"/>
          <c:w val="0.86929496735268685"/>
          <c:h val="0.854173007675168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'Superficie forestal afectada'!$B$3</c:f>
              <c:strCache>
                <c:ptCount val="1"/>
                <c:pt idx="0">
                  <c:v>Superficie arbolada (ha)</c:v>
                </c:pt>
              </c:strCache>
            </c:strRef>
          </c:tx>
          <c:spPr>
            <a:solidFill>
              <a:srgbClr val="90713A"/>
            </a:solidFill>
            <a:ln w="25400">
              <a:noFill/>
            </a:ln>
          </c:spPr>
          <c:invertIfNegative val="0"/>
          <c:cat>
            <c:numRef>
              <c:f>'Superficie forestal afectada'!$A$4:$A$28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'Superficie forestal afectada'!$B$4:$B$28</c:f>
              <c:numCache>
                <c:formatCode>#,##0</c:formatCode>
                <c:ptCount val="25"/>
                <c:pt idx="0">
                  <c:v>46138.17</c:v>
                </c:pt>
                <c:pt idx="1">
                  <c:v>19363.349999999999</c:v>
                </c:pt>
                <c:pt idx="2">
                  <c:v>25196.91</c:v>
                </c:pt>
                <c:pt idx="3">
                  <c:v>53673.03</c:v>
                </c:pt>
                <c:pt idx="4">
                  <c:v>51732.17</c:v>
                </c:pt>
                <c:pt idx="5">
                  <c:v>69396.789999999994</c:v>
                </c:pt>
                <c:pt idx="6">
                  <c:v>71064.87</c:v>
                </c:pt>
                <c:pt idx="7">
                  <c:v>29408.86</c:v>
                </c:pt>
                <c:pt idx="8">
                  <c:v>8443.49</c:v>
                </c:pt>
                <c:pt idx="9">
                  <c:v>40402.480000000003</c:v>
                </c:pt>
                <c:pt idx="10">
                  <c:v>10184.91</c:v>
                </c:pt>
                <c:pt idx="11">
                  <c:v>18847.52</c:v>
                </c:pt>
                <c:pt idx="12">
                  <c:v>83059.850000000006</c:v>
                </c:pt>
                <c:pt idx="13">
                  <c:v>17704.259999999998</c:v>
                </c:pt>
                <c:pt idx="14">
                  <c:v>8283.7999999999993</c:v>
                </c:pt>
                <c:pt idx="15">
                  <c:v>32877.089999999997</c:v>
                </c:pt>
                <c:pt idx="16">
                  <c:v>23476.22</c:v>
                </c:pt>
                <c:pt idx="17">
                  <c:v>67144.442999999999</c:v>
                </c:pt>
                <c:pt idx="18">
                  <c:v>4416.3027000000302</c:v>
                </c:pt>
                <c:pt idx="19">
                  <c:v>26838.779399999799</c:v>
                </c:pt>
                <c:pt idx="20">
                  <c:v>17623.828600000099</c:v>
                </c:pt>
                <c:pt idx="21">
                  <c:v>22400.0056</c:v>
                </c:pt>
                <c:pt idx="22">
                  <c:v>110479.724899999</c:v>
                </c:pt>
                <c:pt idx="23">
                  <c:v>37427.89</c:v>
                </c:pt>
                <c:pt idx="24">
                  <c:v>12405.71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C3-4D00-9F95-2F77B3A35E88}"/>
            </c:ext>
          </c:extLst>
        </c:ser>
        <c:ser>
          <c:idx val="2"/>
          <c:order val="1"/>
          <c:tx>
            <c:strRef>
              <c:f>'Superficie forestal afectada'!$C$3</c:f>
              <c:strCache>
                <c:ptCount val="1"/>
                <c:pt idx="0">
                  <c:v>Superficie no arbolada (ha)</c:v>
                </c:pt>
              </c:strCache>
            </c:strRef>
          </c:tx>
          <c:spPr>
            <a:solidFill>
              <a:srgbClr val="CCCC00"/>
            </a:solidFill>
            <a:ln w="25400">
              <a:noFill/>
            </a:ln>
          </c:spPr>
          <c:invertIfNegative val="0"/>
          <c:cat>
            <c:numRef>
              <c:f>'Superficie forestal afectada'!$A$4:$A$28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'Superficie forestal afectada'!$C$4:$C$28</c:f>
              <c:numCache>
                <c:formatCode>#,##0</c:formatCode>
                <c:ptCount val="25"/>
                <c:pt idx="0">
                  <c:v>142209.79</c:v>
                </c:pt>
                <c:pt idx="1">
                  <c:v>73934.19</c:v>
                </c:pt>
                <c:pt idx="2">
                  <c:v>82267.14</c:v>
                </c:pt>
                <c:pt idx="3">
                  <c:v>94499.44</c:v>
                </c:pt>
                <c:pt idx="4">
                  <c:v>82460.47</c:v>
                </c:pt>
                <c:pt idx="5">
                  <c:v>119300.7</c:v>
                </c:pt>
                <c:pt idx="6">
                  <c:v>84279.96</c:v>
                </c:pt>
                <c:pt idx="7">
                  <c:v>56713.17</c:v>
                </c:pt>
                <c:pt idx="8">
                  <c:v>41878.6</c:v>
                </c:pt>
                <c:pt idx="9">
                  <c:v>79691.73000000001</c:v>
                </c:pt>
                <c:pt idx="10">
                  <c:v>44584.97</c:v>
                </c:pt>
                <c:pt idx="11">
                  <c:v>83313.81</c:v>
                </c:pt>
                <c:pt idx="12">
                  <c:v>135896.74</c:v>
                </c:pt>
                <c:pt idx="13">
                  <c:v>43986.350000000006</c:v>
                </c:pt>
                <c:pt idx="14">
                  <c:v>40434.03</c:v>
                </c:pt>
                <c:pt idx="15">
                  <c:v>76905.760000000009</c:v>
                </c:pt>
                <c:pt idx="16">
                  <c:v>45772.06</c:v>
                </c:pt>
                <c:pt idx="17">
                  <c:v>116354.2368999992</c:v>
                </c:pt>
                <c:pt idx="18">
                  <c:v>22578.184900000229</c:v>
                </c:pt>
                <c:pt idx="19">
                  <c:v>59797.265299999701</c:v>
                </c:pt>
                <c:pt idx="20">
                  <c:v>52548.772799999802</c:v>
                </c:pt>
                <c:pt idx="21">
                  <c:v>67954.676599999599</c:v>
                </c:pt>
                <c:pt idx="22">
                  <c:v>154598.25670000011</c:v>
                </c:pt>
                <c:pt idx="23">
                  <c:v>51640.44</c:v>
                </c:pt>
                <c:pt idx="24">
                  <c:v>35305.410000000003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C3-4D00-9F95-2F77B3A35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1842368"/>
        <c:axId val="711842912"/>
      </c:barChart>
      <c:lineChart>
        <c:grouping val="standard"/>
        <c:varyColors val="0"/>
        <c:ser>
          <c:idx val="0"/>
          <c:order val="2"/>
          <c:tx>
            <c:strRef>
              <c:f>'Superficie forestal afectada'!$D$3</c:f>
              <c:strCache>
                <c:ptCount val="1"/>
                <c:pt idx="0">
                  <c:v>Superficie Forestal afectada total (ha)</c:v>
                </c:pt>
              </c:strCache>
            </c:strRef>
          </c:tx>
          <c:spPr>
            <a:ln w="38100">
              <a:solidFill>
                <a:srgbClr val="DD0806"/>
              </a:solidFill>
              <a:prstDash val="solid"/>
            </a:ln>
          </c:spPr>
          <c:marker>
            <c:symbol val="none"/>
          </c:marker>
          <c:trendline>
            <c:spPr>
              <a:ln w="12700">
                <a:solidFill>
                  <a:srgbClr val="000000"/>
                </a:solidFill>
                <a:prstDash val="lgDash"/>
              </a:ln>
            </c:spPr>
            <c:trendlineType val="linear"/>
            <c:dispRSqr val="0"/>
            <c:dispEq val="0"/>
          </c:trendline>
          <c:cat>
            <c:numRef>
              <c:f>'Superficie forestal afectada'!$A$4:$A$28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'Superficie forestal afectada'!$D$4:$D$28</c:f>
              <c:numCache>
                <c:formatCode>#,##0</c:formatCode>
                <c:ptCount val="25"/>
                <c:pt idx="0">
                  <c:v>188347.96</c:v>
                </c:pt>
                <c:pt idx="1">
                  <c:v>93297.540000000008</c:v>
                </c:pt>
                <c:pt idx="2">
                  <c:v>107464.05</c:v>
                </c:pt>
                <c:pt idx="3">
                  <c:v>148172.47</c:v>
                </c:pt>
                <c:pt idx="4">
                  <c:v>134192.64000000001</c:v>
                </c:pt>
                <c:pt idx="5">
                  <c:v>188697.49</c:v>
                </c:pt>
                <c:pt idx="6">
                  <c:v>155344.83000000002</c:v>
                </c:pt>
                <c:pt idx="7">
                  <c:v>86122.03</c:v>
                </c:pt>
                <c:pt idx="8">
                  <c:v>50322.09</c:v>
                </c:pt>
                <c:pt idx="9">
                  <c:v>120094.21</c:v>
                </c:pt>
                <c:pt idx="10">
                  <c:v>54769.88</c:v>
                </c:pt>
                <c:pt idx="11">
                  <c:v>102161.33</c:v>
                </c:pt>
                <c:pt idx="12">
                  <c:v>218956.59</c:v>
                </c:pt>
                <c:pt idx="13">
                  <c:v>61690.61</c:v>
                </c:pt>
                <c:pt idx="14">
                  <c:v>48717.83</c:v>
                </c:pt>
                <c:pt idx="15">
                  <c:v>109782.85</c:v>
                </c:pt>
                <c:pt idx="16">
                  <c:v>69248.28</c:v>
                </c:pt>
                <c:pt idx="17">
                  <c:v>183498.6798999992</c:v>
                </c:pt>
                <c:pt idx="18">
                  <c:v>26994.487600000259</c:v>
                </c:pt>
                <c:pt idx="19">
                  <c:v>86636.044699999504</c:v>
                </c:pt>
                <c:pt idx="20">
                  <c:v>70172.601399999898</c:v>
                </c:pt>
                <c:pt idx="21">
                  <c:v>90354.682199999603</c:v>
                </c:pt>
                <c:pt idx="22">
                  <c:v>265077.98159999913</c:v>
                </c:pt>
                <c:pt idx="23">
                  <c:v>89068.33</c:v>
                </c:pt>
                <c:pt idx="24">
                  <c:v>47711.12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AC3-4D00-9F95-2F77B3A35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1842368"/>
        <c:axId val="711842912"/>
      </c:lineChart>
      <c:catAx>
        <c:axId val="71184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11842912"/>
        <c:crosses val="autoZero"/>
        <c:auto val="1"/>
        <c:lblAlgn val="ctr"/>
        <c:lblOffset val="100"/>
        <c:noMultiLvlLbl val="0"/>
      </c:catAx>
      <c:valAx>
        <c:axId val="71184291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ES"/>
                  <a:t>Superficie (ha)</a:t>
                </a:r>
              </a:p>
            </c:rich>
          </c:tx>
          <c:layout>
            <c:manualLayout>
              <c:xMode val="edge"/>
              <c:yMode val="edge"/>
              <c:x val="5.0208214834764455E-3"/>
              <c:y val="0.390353186834213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118423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1784324609554355"/>
          <c:y val="2.1668915826654304E-2"/>
          <c:w val="0.344774709949768"/>
          <c:h val="0.20631551800874334"/>
        </c:manualLayout>
      </c:layout>
      <c:overlay val="0"/>
      <c:spPr>
        <a:solidFill>
          <a:sysClr val="window" lastClr="FFFFFF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644822622978576E-2"/>
          <c:y val="3.0210937918474477E-2"/>
          <c:w val="0.65837424280909163"/>
          <c:h val="0.8687642616101558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trendline>
            <c:spPr>
              <a:ln w="12700">
                <a:solidFill>
                  <a:srgbClr val="DD0806"/>
                </a:solidFill>
                <a:prstDash val="sysDash"/>
              </a:ln>
            </c:spPr>
            <c:trendlineType val="linear"/>
            <c:dispRSqr val="0"/>
            <c:dispEq val="0"/>
          </c:trendline>
          <c:cat>
            <c:numRef>
              <c:f>'Indicador 50'!$A$4:$A$28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'Indicador 50'!$F$4:$F$28</c:f>
              <c:numCache>
                <c:formatCode>0.00%</c:formatCode>
                <c:ptCount val="25"/>
                <c:pt idx="0">
                  <c:v>0.60315946595903469</c:v>
                </c:pt>
                <c:pt idx="1">
                  <c:v>0.63718217629303731</c:v>
                </c:pt>
                <c:pt idx="2">
                  <c:v>0.60765718299964877</c:v>
                </c:pt>
                <c:pt idx="3">
                  <c:v>0.6436398796733992</c:v>
                </c:pt>
                <c:pt idx="4">
                  <c:v>0.64264348476350719</c:v>
                </c:pt>
                <c:pt idx="5">
                  <c:v>0.64628118625451125</c:v>
                </c:pt>
                <c:pt idx="6">
                  <c:v>0.65758540467736015</c:v>
                </c:pt>
                <c:pt idx="7">
                  <c:v>0.68791148500365762</c:v>
                </c:pt>
                <c:pt idx="8">
                  <c:v>0.62634062634062637</c:v>
                </c:pt>
                <c:pt idx="9">
                  <c:v>0.63069743655309085</c:v>
                </c:pt>
                <c:pt idx="10">
                  <c:v>0.66641071580923128</c:v>
                </c:pt>
                <c:pt idx="11">
                  <c:v>0.65888875350310705</c:v>
                </c:pt>
                <c:pt idx="12">
                  <c:v>0.65356004250797028</c:v>
                </c:pt>
                <c:pt idx="13">
                  <c:v>0.71390200981754193</c:v>
                </c:pt>
                <c:pt idx="14">
                  <c:v>0.67407709565572094</c:v>
                </c:pt>
                <c:pt idx="15">
                  <c:v>0.65071972904318376</c:v>
                </c:pt>
                <c:pt idx="16">
                  <c:v>0.72202537432849467</c:v>
                </c:pt>
                <c:pt idx="17">
                  <c:v>0.61850850923964651</c:v>
                </c:pt>
                <c:pt idx="18">
                  <c:v>0.71521585279547062</c:v>
                </c:pt>
                <c:pt idx="19">
                  <c:v>0.64634709522490075</c:v>
                </c:pt>
                <c:pt idx="20">
                  <c:v>0.66472483886960831</c:v>
                </c:pt>
                <c:pt idx="21">
                  <c:v>0.65039577836411611</c:v>
                </c:pt>
                <c:pt idx="22">
                  <c:v>0.66449289468561412</c:v>
                </c:pt>
                <c:pt idx="23">
                  <c:v>0.70534331440371711</c:v>
                </c:pt>
                <c:pt idx="24">
                  <c:v>0.71747636126507985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C9-462B-9BE6-2D4086121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1854336"/>
        <c:axId val="711848352"/>
      </c:lineChart>
      <c:catAx>
        <c:axId val="71185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11848352"/>
        <c:crosses val="autoZero"/>
        <c:auto val="1"/>
        <c:lblAlgn val="ctr"/>
        <c:lblOffset val="100"/>
        <c:noMultiLvlLbl val="0"/>
      </c:catAx>
      <c:valAx>
        <c:axId val="711848352"/>
        <c:scaling>
          <c:orientation val="minMax"/>
          <c:min val="0.55000000000000004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11854336"/>
        <c:crosses val="autoZero"/>
        <c:crossBetween val="between"/>
        <c:majorUnit val="5.000000000000001E-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2900426509186356"/>
          <c:y val="0.26123263163533128"/>
          <c:w val="0.26516135767120019"/>
          <c:h val="0.359194814933847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'Indicador 51'!$A$1</c:f>
              <c:strCache>
                <c:ptCount val="1"/>
                <c:pt idx="0">
                  <c:v>  Número de incendios según la causa que los producen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dPt>
            <c:idx val="0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68BE-4A47-9A38-AC5FCB67F1C7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8BE-4A47-9A38-AC5FCB67F1C7}"/>
              </c:ext>
            </c:extLst>
          </c:dPt>
          <c:dPt>
            <c:idx val="2"/>
            <c:bubble3D val="0"/>
            <c:spPr>
              <a:solidFill>
                <a:srgbClr val="C4BD9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2-68BE-4A47-9A38-AC5FCB67F1C7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8BE-4A47-9A38-AC5FCB67F1C7}"/>
              </c:ext>
            </c:extLst>
          </c:dPt>
          <c:dPt>
            <c:idx val="4"/>
            <c:bubble3D val="0"/>
            <c:spPr>
              <a:solidFill>
                <a:srgbClr val="FAC09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68BE-4A47-9A38-AC5FCB67F1C7}"/>
              </c:ext>
            </c:extLst>
          </c:dPt>
          <c:dLbls>
            <c:dLbl>
              <c:idx val="0"/>
              <c:layout>
                <c:manualLayout>
                  <c:x val="3.4129692832764506E-2"/>
                  <c:y val="2.531031459107473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Rayo 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68BE-4A47-9A38-AC5FCB67F1C7}"/>
                </c:ext>
              </c:extLst>
            </c:dLbl>
            <c:dLbl>
              <c:idx val="1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8BE-4A47-9A38-AC5FCB67F1C7}"/>
                </c:ext>
              </c:extLst>
            </c:dLbl>
            <c:dLbl>
              <c:idx val="3"/>
              <c:layout>
                <c:manualLayout>
                  <c:x val="-2.4844720496894408E-2"/>
                  <c:y val="3.902439024390243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8BE-4A47-9A38-AC5FCB67F1C7}"/>
                </c:ext>
              </c:extLst>
            </c:dLbl>
            <c:dLbl>
              <c:idx val="4"/>
              <c:layout>
                <c:manualLayout>
                  <c:x val="1.932367149758454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8BE-4A47-9A38-AC5FCB67F1C7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'Indicador 51'!$B$4:$F$4</c:f>
              <c:strCache>
                <c:ptCount val="5"/>
                <c:pt idx="0">
                  <c:v>Nº incendios RAYO</c:v>
                </c:pt>
                <c:pt idx="1">
                  <c:v>Nº incendios ACCIDENTES Y NEGLIGENCIAS</c:v>
                </c:pt>
                <c:pt idx="2">
                  <c:v>Nº incendios INTENCIONADO</c:v>
                </c:pt>
                <c:pt idx="3">
                  <c:v>Nº incendios DESCONOCIDA</c:v>
                </c:pt>
                <c:pt idx="4">
                  <c:v>Nº incendios REPRODUCCIÓN </c:v>
                </c:pt>
              </c:strCache>
            </c:strRef>
          </c:cat>
          <c:val>
            <c:numRef>
              <c:f>'Indicador 51'!$B$30:$F$30</c:f>
              <c:numCache>
                <c:formatCode>#,##0</c:formatCode>
                <c:ptCount val="5"/>
                <c:pt idx="0">
                  <c:v>15448</c:v>
                </c:pt>
                <c:pt idx="1">
                  <c:v>79119</c:v>
                </c:pt>
                <c:pt idx="2">
                  <c:v>179681</c:v>
                </c:pt>
                <c:pt idx="3">
                  <c:v>46145</c:v>
                </c:pt>
                <c:pt idx="4">
                  <c:v>6830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8BE-4A47-9A38-AC5FCB67F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026967782873298E-2"/>
          <c:y val="2.2260691097823297E-2"/>
          <c:w val="0.66832242835742395"/>
          <c:h val="0.92751042961735042"/>
        </c:manualLayout>
      </c:layout>
      <c:lineChart>
        <c:grouping val="standard"/>
        <c:varyColors val="0"/>
        <c:ser>
          <c:idx val="1"/>
          <c:order val="0"/>
          <c:tx>
            <c:strRef>
              <c:f>'Indicador 51'!$B$3:$B$4</c:f>
              <c:strCache>
                <c:ptCount val="2"/>
                <c:pt idx="0">
                  <c:v>Nº incendios</c:v>
                </c:pt>
                <c:pt idx="1">
                  <c:v>Nº incendios RAYO</c:v>
                </c:pt>
              </c:strCache>
            </c:strRef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none"/>
          </c:marker>
          <c:val>
            <c:numRef>
              <c:f>'Indicador 51'!$B$5:$B$27</c:f>
              <c:numCache>
                <c:formatCode>General</c:formatCode>
                <c:ptCount val="23"/>
                <c:pt idx="0">
                  <c:v>525</c:v>
                </c:pt>
                <c:pt idx="1">
                  <c:v>748</c:v>
                </c:pt>
                <c:pt idx="2">
                  <c:v>696</c:v>
                </c:pt>
                <c:pt idx="3" formatCode="#,##0">
                  <c:v>1083</c:v>
                </c:pt>
                <c:pt idx="4">
                  <c:v>792</c:v>
                </c:pt>
                <c:pt idx="5">
                  <c:v>976</c:v>
                </c:pt>
                <c:pt idx="6" formatCode="#,##0">
                  <c:v>1199</c:v>
                </c:pt>
                <c:pt idx="7">
                  <c:v>471</c:v>
                </c:pt>
                <c:pt idx="8">
                  <c:v>371</c:v>
                </c:pt>
                <c:pt idx="9">
                  <c:v>670</c:v>
                </c:pt>
                <c:pt idx="10">
                  <c:v>493</c:v>
                </c:pt>
                <c:pt idx="11">
                  <c:v>621</c:v>
                </c:pt>
                <c:pt idx="12">
                  <c:v>571</c:v>
                </c:pt>
                <c:pt idx="13">
                  <c:v>657</c:v>
                </c:pt>
                <c:pt idx="14">
                  <c:v>616</c:v>
                </c:pt>
                <c:pt idx="15">
                  <c:v>779</c:v>
                </c:pt>
                <c:pt idx="16" formatCode="#,##0">
                  <c:v>459</c:v>
                </c:pt>
                <c:pt idx="17" formatCode="#,##0">
                  <c:v>704</c:v>
                </c:pt>
                <c:pt idx="18" formatCode="#,##0">
                  <c:v>657</c:v>
                </c:pt>
                <c:pt idx="19" formatCode="#,##0">
                  <c:v>570</c:v>
                </c:pt>
                <c:pt idx="20" formatCode="#,##0">
                  <c:v>492</c:v>
                </c:pt>
                <c:pt idx="21" formatCode="#,##0">
                  <c:v>412</c:v>
                </c:pt>
                <c:pt idx="22" formatCode="#,##0">
                  <c:v>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A5-4941-BE39-3ACCD6D824FB}"/>
            </c:ext>
          </c:extLst>
        </c:ser>
        <c:ser>
          <c:idx val="2"/>
          <c:order val="1"/>
          <c:tx>
            <c:strRef>
              <c:f>'Indicador 51'!$C$3:$C$4</c:f>
              <c:strCache>
                <c:ptCount val="2"/>
                <c:pt idx="0">
                  <c:v>Nº incendios</c:v>
                </c:pt>
                <c:pt idx="1">
                  <c:v>Nº incendios ACCIDENTES Y NEGLIGENCIAS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val>
            <c:numRef>
              <c:f>'Indicador 51'!$C$5:$C$27</c:f>
              <c:numCache>
                <c:formatCode>#,##0</c:formatCode>
                <c:ptCount val="23"/>
                <c:pt idx="0">
                  <c:v>4167</c:v>
                </c:pt>
                <c:pt idx="1">
                  <c:v>3721</c:v>
                </c:pt>
                <c:pt idx="2">
                  <c:v>3407</c:v>
                </c:pt>
                <c:pt idx="3">
                  <c:v>3521</c:v>
                </c:pt>
                <c:pt idx="4">
                  <c:v>4413</c:v>
                </c:pt>
                <c:pt idx="5">
                  <c:v>5494</c:v>
                </c:pt>
                <c:pt idx="6">
                  <c:v>3935</c:v>
                </c:pt>
                <c:pt idx="7">
                  <c:v>3988</c:v>
                </c:pt>
                <c:pt idx="8">
                  <c:v>4129</c:v>
                </c:pt>
                <c:pt idx="9">
                  <c:v>4435</c:v>
                </c:pt>
                <c:pt idx="10">
                  <c:v>2782</c:v>
                </c:pt>
                <c:pt idx="11">
                  <c:v>3391</c:v>
                </c:pt>
                <c:pt idx="12">
                  <c:v>4564</c:v>
                </c:pt>
                <c:pt idx="13">
                  <c:v>2974</c:v>
                </c:pt>
                <c:pt idx="14">
                  <c:v>3406</c:v>
                </c:pt>
                <c:pt idx="15">
                  <c:v>3205</c:v>
                </c:pt>
                <c:pt idx="16">
                  <c:v>2412</c:v>
                </c:pt>
                <c:pt idx="17">
                  <c:v>3163</c:v>
                </c:pt>
                <c:pt idx="18">
                  <c:v>1773</c:v>
                </c:pt>
                <c:pt idx="19">
                  <c:v>2993</c:v>
                </c:pt>
                <c:pt idx="20">
                  <c:v>2248</c:v>
                </c:pt>
                <c:pt idx="21">
                  <c:v>2485</c:v>
                </c:pt>
                <c:pt idx="22">
                  <c:v>2513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A5-4941-BE39-3ACCD6D824FB}"/>
            </c:ext>
          </c:extLst>
        </c:ser>
        <c:ser>
          <c:idx val="3"/>
          <c:order val="2"/>
          <c:tx>
            <c:strRef>
              <c:f>'Indicador 51'!$D$3:$D$4</c:f>
              <c:strCache>
                <c:ptCount val="2"/>
                <c:pt idx="0">
                  <c:v>Nº incendios</c:v>
                </c:pt>
                <c:pt idx="1">
                  <c:v>Nº incendios INTENCIONADO</c:v>
                </c:pt>
              </c:strCache>
            </c:strRef>
          </c:tx>
          <c:spPr>
            <a:ln w="25400">
              <a:solidFill>
                <a:srgbClr val="00CCFF"/>
              </a:solidFill>
              <a:prstDash val="solid"/>
            </a:ln>
          </c:spPr>
          <c:marker>
            <c:symbol val="none"/>
          </c:marker>
          <c:val>
            <c:numRef>
              <c:f>'Indicador 51'!$D$5:$D$27</c:f>
              <c:numCache>
                <c:formatCode>#,##0</c:formatCode>
                <c:ptCount val="23"/>
                <c:pt idx="0">
                  <c:v>14964</c:v>
                </c:pt>
                <c:pt idx="1">
                  <c:v>11647</c:v>
                </c:pt>
                <c:pt idx="2">
                  <c:v>12373</c:v>
                </c:pt>
                <c:pt idx="3">
                  <c:v>9921</c:v>
                </c:pt>
                <c:pt idx="4">
                  <c:v>12388</c:v>
                </c:pt>
                <c:pt idx="5">
                  <c:v>13863</c:v>
                </c:pt>
                <c:pt idx="6">
                  <c:v>7839</c:v>
                </c:pt>
                <c:pt idx="7">
                  <c:v>4627</c:v>
                </c:pt>
                <c:pt idx="8">
                  <c:v>5273</c:v>
                </c:pt>
                <c:pt idx="9">
                  <c:v>8485</c:v>
                </c:pt>
                <c:pt idx="10">
                  <c:v>7075</c:v>
                </c:pt>
                <c:pt idx="11">
                  <c:v>10090</c:v>
                </c:pt>
                <c:pt idx="12">
                  <c:v>9016</c:v>
                </c:pt>
                <c:pt idx="13">
                  <c:v>5580</c:v>
                </c:pt>
                <c:pt idx="14">
                  <c:v>4732</c:v>
                </c:pt>
                <c:pt idx="15">
                  <c:v>6380</c:v>
                </c:pt>
                <c:pt idx="16">
                  <c:v>4778</c:v>
                </c:pt>
                <c:pt idx="17">
                  <c:v>8226</c:v>
                </c:pt>
                <c:pt idx="18">
                  <c:v>3845</c:v>
                </c:pt>
                <c:pt idx="19">
                  <c:v>5849</c:v>
                </c:pt>
                <c:pt idx="20">
                  <c:v>4290</c:v>
                </c:pt>
                <c:pt idx="21">
                  <c:v>4060</c:v>
                </c:pt>
                <c:pt idx="22">
                  <c:v>4380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A5-4941-BE39-3ACCD6D824FB}"/>
            </c:ext>
          </c:extLst>
        </c:ser>
        <c:ser>
          <c:idx val="4"/>
          <c:order val="3"/>
          <c:tx>
            <c:strRef>
              <c:f>'Indicador 51'!$E$3:$E$4</c:f>
              <c:strCache>
                <c:ptCount val="2"/>
                <c:pt idx="0">
                  <c:v>Nº incendios</c:v>
                </c:pt>
                <c:pt idx="1">
                  <c:v>Nº incendios DESCONOCIDA</c:v>
                </c:pt>
              </c:strCache>
            </c:strRef>
          </c:tx>
          <c:spPr>
            <a:ln w="25400">
              <a:solidFill>
                <a:srgbClr val="FFCC00"/>
              </a:solidFill>
              <a:prstDash val="solid"/>
            </a:ln>
          </c:spPr>
          <c:marker>
            <c:symbol val="none"/>
          </c:marker>
          <c:val>
            <c:numRef>
              <c:f>'Indicador 51'!$E$5:$E$27</c:f>
              <c:numCache>
                <c:formatCode>#,##0</c:formatCode>
                <c:ptCount val="23"/>
                <c:pt idx="0">
                  <c:v>4033</c:v>
                </c:pt>
                <c:pt idx="1">
                  <c:v>3159</c:v>
                </c:pt>
                <c:pt idx="2">
                  <c:v>3044</c:v>
                </c:pt>
                <c:pt idx="3">
                  <c:v>3565</c:v>
                </c:pt>
                <c:pt idx="4">
                  <c:v>3397</c:v>
                </c:pt>
                <c:pt idx="5">
                  <c:v>4370</c:v>
                </c:pt>
                <c:pt idx="6">
                  <c:v>2763</c:v>
                </c:pt>
                <c:pt idx="7">
                  <c:v>1693</c:v>
                </c:pt>
                <c:pt idx="8">
                  <c:v>1789</c:v>
                </c:pt>
                <c:pt idx="9">
                  <c:v>1808</c:v>
                </c:pt>
                <c:pt idx="10">
                  <c:v>1124</c:v>
                </c:pt>
                <c:pt idx="11">
                  <c:v>1796</c:v>
                </c:pt>
                <c:pt idx="12">
                  <c:v>1500</c:v>
                </c:pt>
                <c:pt idx="13">
                  <c:v>1274</c:v>
                </c:pt>
                <c:pt idx="14">
                  <c:v>927</c:v>
                </c:pt>
                <c:pt idx="15">
                  <c:v>1206</c:v>
                </c:pt>
                <c:pt idx="16">
                  <c:v>913</c:v>
                </c:pt>
                <c:pt idx="17">
                  <c:v>1353</c:v>
                </c:pt>
                <c:pt idx="18">
                  <c:v>705</c:v>
                </c:pt>
                <c:pt idx="19">
                  <c:v>1223</c:v>
                </c:pt>
                <c:pt idx="20">
                  <c:v>904</c:v>
                </c:pt>
                <c:pt idx="21">
                  <c:v>1291</c:v>
                </c:pt>
                <c:pt idx="22">
                  <c:v>2308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BA5-4941-BE39-3ACCD6D824FB}"/>
            </c:ext>
          </c:extLst>
        </c:ser>
        <c:ser>
          <c:idx val="5"/>
          <c:order val="4"/>
          <c:tx>
            <c:strRef>
              <c:f>'Indicador 51'!$F$3:$F$4</c:f>
              <c:strCache>
                <c:ptCount val="2"/>
                <c:pt idx="0">
                  <c:v>Nº incendios</c:v>
                </c:pt>
                <c:pt idx="1">
                  <c:v>Nº incendios REPRODUCCIÓN </c:v>
                </c:pt>
              </c:strCache>
            </c:strRef>
          </c:tx>
          <c:marker>
            <c:symbol val="none"/>
          </c:marker>
          <c:val>
            <c:numRef>
              <c:f>'Indicador 51'!$F$5:$F$27</c:f>
              <c:numCache>
                <c:formatCode>General</c:formatCode>
                <c:ptCount val="23"/>
                <c:pt idx="0">
                  <c:v>429</c:v>
                </c:pt>
                <c:pt idx="1">
                  <c:v>272</c:v>
                </c:pt>
                <c:pt idx="2">
                  <c:v>409</c:v>
                </c:pt>
                <c:pt idx="3">
                  <c:v>526</c:v>
                </c:pt>
                <c:pt idx="4">
                  <c:v>406</c:v>
                </c:pt>
                <c:pt idx="5">
                  <c:v>789</c:v>
                </c:pt>
                <c:pt idx="6">
                  <c:v>598</c:v>
                </c:pt>
                <c:pt idx="7">
                  <c:v>157</c:v>
                </c:pt>
                <c:pt idx="8">
                  <c:v>93</c:v>
                </c:pt>
                <c:pt idx="9">
                  <c:v>245</c:v>
                </c:pt>
                <c:pt idx="10">
                  <c:v>247</c:v>
                </c:pt>
                <c:pt idx="11">
                  <c:v>516</c:v>
                </c:pt>
                <c:pt idx="12">
                  <c:v>346</c:v>
                </c:pt>
                <c:pt idx="13">
                  <c:v>312</c:v>
                </c:pt>
                <c:pt idx="14">
                  <c:v>125</c:v>
                </c:pt>
                <c:pt idx="15">
                  <c:v>240</c:v>
                </c:pt>
                <c:pt idx="16" formatCode="#,##0">
                  <c:v>187</c:v>
                </c:pt>
                <c:pt idx="17" formatCode="#,##0">
                  <c:v>245</c:v>
                </c:pt>
                <c:pt idx="18" formatCode="#,##0">
                  <c:v>85</c:v>
                </c:pt>
                <c:pt idx="19" formatCode="#,##0">
                  <c:v>192</c:v>
                </c:pt>
                <c:pt idx="20" formatCode="#,##0">
                  <c:v>134</c:v>
                </c:pt>
                <c:pt idx="21" formatCode="#,##0">
                  <c:v>90</c:v>
                </c:pt>
                <c:pt idx="22" formatCode="#,##0">
                  <c:v>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BA5-4941-BE39-3ACCD6D82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1848896"/>
        <c:axId val="711855968"/>
      </c:lineChart>
      <c:catAx>
        <c:axId val="711848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11855968"/>
        <c:crosses val="autoZero"/>
        <c:auto val="1"/>
        <c:lblAlgn val="ctr"/>
        <c:lblOffset val="100"/>
        <c:noMultiLvlLbl val="0"/>
      </c:catAx>
      <c:valAx>
        <c:axId val="71185596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ES"/>
                  <a:t>Número de siniestros</a:t>
                </a:r>
              </a:p>
            </c:rich>
          </c:tx>
          <c:layout>
            <c:manualLayout>
              <c:xMode val="edge"/>
              <c:yMode val="edge"/>
              <c:x val="1.4767933535867072E-2"/>
              <c:y val="0.5118446953999171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118488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8686996034327616"/>
          <c:y val="0.35862269847847966"/>
          <c:w val="0.21313003965672381"/>
          <c:h val="0.3307656444260256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90713A"/>
              </a:solidFill>
              <a:prstDash val="solid"/>
            </a:ln>
          </c:spPr>
          <c:marker>
            <c:symbol val="none"/>
          </c:marker>
          <c:dLbls>
            <c:dLbl>
              <c:idx val="1"/>
              <c:layout>
                <c:manualLayout>
                  <c:x val="1.4432607688744789E-2"/>
                  <c:y val="-4.28579080676154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686-401C-A5D0-8972A04B1480}"/>
                </c:ext>
              </c:extLst>
            </c:dLbl>
            <c:dLbl>
              <c:idx val="2"/>
              <c:layout>
                <c:manualLayout>
                  <c:x val="-1.4087891419989658E-2"/>
                  <c:y val="7.376016773413527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686-401C-A5D0-8972A04B1480}"/>
                </c:ext>
              </c:extLst>
            </c:dLbl>
            <c:dLbl>
              <c:idx val="4"/>
              <c:layout>
                <c:manualLayout>
                  <c:x val="-7.3505597896519614E-2"/>
                  <c:y val="2.292509354698009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686-401C-A5D0-8972A04B1480}"/>
                </c:ext>
              </c:extLst>
            </c:dLbl>
            <c:dLbl>
              <c:idx val="5"/>
              <c:layout>
                <c:manualLayout>
                  <c:x val="-6.9577666428060131E-3"/>
                  <c:y val="3.06993258495750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686-401C-A5D0-8972A04B1480}"/>
                </c:ext>
              </c:extLst>
            </c:dLbl>
            <c:dLbl>
              <c:idx val="7"/>
              <c:layout>
                <c:manualLayout>
                  <c:x val="-3.7854974010601616E-2"/>
                  <c:y val="3.45869011271549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686-401C-A5D0-8972A04B1480}"/>
                </c:ext>
              </c:extLst>
            </c:dLbl>
            <c:dLbl>
              <c:idx val="9"/>
              <c:layout>
                <c:manualLayout>
                  <c:x val="-1.2121212121212121E-3"/>
                  <c:y val="-1.206032919354468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686-401C-A5D0-8972A04B148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2700">
                <a:solidFill>
                  <a:srgbClr val="FF8080"/>
                </a:solidFill>
                <a:prstDash val="lgDash"/>
              </a:ln>
            </c:spPr>
            <c:trendlineType val="linear"/>
            <c:dispRSqr val="0"/>
            <c:dispEq val="0"/>
          </c:trendline>
          <c:cat>
            <c:numRef>
              <c:f>'Indicador 52'!$A$12:$A$27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'Indicador 52'!$D$12:$D$27</c:f>
              <c:numCache>
                <c:formatCode>0.00%</c:formatCode>
                <c:ptCount val="16"/>
                <c:pt idx="0">
                  <c:v>4.33864191270209E-3</c:v>
                </c:pt>
                <c:pt idx="1">
                  <c:v>1.976166689082274E-3</c:v>
                </c:pt>
                <c:pt idx="2">
                  <c:v>3.6866279721148869E-3</c:v>
                </c:pt>
                <c:pt idx="3">
                  <c:v>7.8937396429285527E-3</c:v>
                </c:pt>
                <c:pt idx="4">
                  <c:v>2.2240463909007926E-3</c:v>
                </c:pt>
                <c:pt idx="5">
                  <c:v>1.7563566640695944E-3</c:v>
                </c:pt>
                <c:pt idx="6">
                  <c:v>3.9578495224038652E-3</c:v>
                </c:pt>
                <c:pt idx="7">
                  <c:v>2.4236067889548268E-3</c:v>
                </c:pt>
                <c:pt idx="8">
                  <c:v>6.4972537277032767E-3</c:v>
                </c:pt>
                <c:pt idx="9">
                  <c:v>9.0481767241670449E-4</c:v>
                </c:pt>
                <c:pt idx="10">
                  <c:v>3.019219281456478E-3</c:v>
                </c:pt>
                <c:pt idx="11">
                  <c:v>2.49876048573158E-3</c:v>
                </c:pt>
                <c:pt idx="12">
                  <c:v>3.2174196919852812E-3</c:v>
                </c:pt>
                <c:pt idx="13">
                  <c:v>9.439102288624936E-3</c:v>
                </c:pt>
                <c:pt idx="14">
                  <c:v>3.171614150946907E-3</c:v>
                </c:pt>
                <c:pt idx="15">
                  <c:v>1.6989345522648285E-3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686-401C-A5D0-8972A04B1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1851072"/>
        <c:axId val="711843456"/>
      </c:lineChart>
      <c:catAx>
        <c:axId val="71185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11843456"/>
        <c:crosses val="autoZero"/>
        <c:auto val="1"/>
        <c:lblAlgn val="ctr"/>
        <c:lblOffset val="100"/>
        <c:noMultiLvlLbl val="0"/>
      </c:catAx>
      <c:valAx>
        <c:axId val="711843456"/>
        <c:scaling>
          <c:orientation val="minMax"/>
        </c:scaling>
        <c:delete val="1"/>
        <c:axPos val="l"/>
        <c:numFmt formatCode="0.00%" sourceLinked="1"/>
        <c:majorTickMark val="out"/>
        <c:minorTickMark val="none"/>
        <c:tickLblPos val="nextTo"/>
        <c:crossAx val="7118510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7028329471142767"/>
          <c:y val="0.33496164921132432"/>
          <c:w val="0.32204408963517461"/>
          <c:h val="0.228162474836276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1238250</xdr:colOff>
      <xdr:row>3</xdr:row>
      <xdr:rowOff>171450</xdr:rowOff>
    </xdr:to>
    <xdr:pic>
      <xdr:nvPicPr>
        <xdr:cNvPr id="1199" name="Imagen 1">
          <a:extLst>
            <a:ext uri="{FF2B5EF4-FFF2-40B4-BE49-F238E27FC236}">
              <a16:creationId xmlns:a16="http://schemas.microsoft.com/office/drawing/2014/main" id="{CACC1EB6-6E34-2EA4-DBE9-CEE75D0F5C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0480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9</xdr:row>
      <xdr:rowOff>95250</xdr:rowOff>
    </xdr:from>
    <xdr:to>
      <xdr:col>15</xdr:col>
      <xdr:colOff>400050</xdr:colOff>
      <xdr:row>27</xdr:row>
      <xdr:rowOff>9525</xdr:rowOff>
    </xdr:to>
    <xdr:graphicFrame macro="">
      <xdr:nvGraphicFramePr>
        <xdr:cNvPr id="3239" name="3 Gráfico">
          <a:extLst>
            <a:ext uri="{FF2B5EF4-FFF2-40B4-BE49-F238E27FC236}">
              <a16:creationId xmlns:a16="http://schemas.microsoft.com/office/drawing/2014/main" id="{524EA4AC-E379-8485-94BC-19410DE0C7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257175</xdr:rowOff>
    </xdr:from>
    <xdr:to>
      <xdr:col>20</xdr:col>
      <xdr:colOff>28575</xdr:colOff>
      <xdr:row>35</xdr:row>
      <xdr:rowOff>171450</xdr:rowOff>
    </xdr:to>
    <xdr:graphicFrame macro="">
      <xdr:nvGraphicFramePr>
        <xdr:cNvPr id="4196" name="1 Gráfico">
          <a:extLst>
            <a:ext uri="{FF2B5EF4-FFF2-40B4-BE49-F238E27FC236}">
              <a16:creationId xmlns:a16="http://schemas.microsoft.com/office/drawing/2014/main" id="{8D4D47E9-B902-F6CD-BD48-7B586B9F38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59</xdr:row>
      <xdr:rowOff>0</xdr:rowOff>
    </xdr:from>
    <xdr:to>
      <xdr:col>4</xdr:col>
      <xdr:colOff>161925</xdr:colOff>
      <xdr:row>64</xdr:row>
      <xdr:rowOff>76200</xdr:rowOff>
    </xdr:to>
    <xdr:grpSp>
      <xdr:nvGrpSpPr>
        <xdr:cNvPr id="2667" name="3 Grupo">
          <a:extLst>
            <a:ext uri="{FF2B5EF4-FFF2-40B4-BE49-F238E27FC236}">
              <a16:creationId xmlns:a16="http://schemas.microsoft.com/office/drawing/2014/main" id="{AE31A6BC-78A8-9785-5F66-D7AE1261F58E}"/>
            </a:ext>
          </a:extLst>
        </xdr:cNvPr>
        <xdr:cNvGrpSpPr>
          <a:grpSpLocks/>
        </xdr:cNvGrpSpPr>
      </xdr:nvGrpSpPr>
      <xdr:grpSpPr bwMode="auto">
        <a:xfrm>
          <a:off x="38100" y="11363325"/>
          <a:ext cx="3467100" cy="1028700"/>
          <a:chOff x="8179054" y="4762500"/>
          <a:chExt cx="3181159" cy="1028700"/>
        </a:xfrm>
      </xdr:grpSpPr>
      <xdr:sp macro="" textlink="">
        <xdr:nvSpPr>
          <xdr:cNvPr id="5" name="4 Luna">
            <a:extLst>
              <a:ext uri="{FF2B5EF4-FFF2-40B4-BE49-F238E27FC236}">
                <a16:creationId xmlns:a16="http://schemas.microsoft.com/office/drawing/2014/main" id="{495B9BC3-46FC-CFD7-7347-F71265B5419D}"/>
              </a:ext>
            </a:extLst>
          </xdr:cNvPr>
          <xdr:cNvSpPr/>
        </xdr:nvSpPr>
        <xdr:spPr>
          <a:xfrm>
            <a:off x="8179054" y="4762500"/>
            <a:ext cx="428233" cy="876300"/>
          </a:xfrm>
          <a:prstGeom prst="moon">
            <a:avLst>
              <a:gd name="adj" fmla="val 65790"/>
            </a:avLst>
          </a:prstGeom>
          <a:solidFill>
            <a:srgbClr val="FF9933"/>
          </a:solidFill>
          <a:ln>
            <a:solidFill>
              <a:srgbClr val="FF993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ES"/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:a16="http://schemas.microsoft.com/office/drawing/2014/main" id="{5BBD18C3-5085-641E-749A-F4CD17056078}"/>
              </a:ext>
            </a:extLst>
          </xdr:cNvPr>
          <xdr:cNvSpPr txBox="1"/>
        </xdr:nvSpPr>
        <xdr:spPr>
          <a:xfrm>
            <a:off x="8397540" y="4857750"/>
            <a:ext cx="2962673" cy="9334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r"/>
            <a:r>
              <a:rPr lang="es-ES" sz="1400" b="1" cap="none" spc="0">
                <a:ln w="1905"/>
                <a:gradFill>
                  <a:gsLst>
                    <a:gs pos="0">
                      <a:schemeClr val="accent6">
                        <a:shade val="20000"/>
                        <a:satMod val="200000"/>
                      </a:schemeClr>
                    </a:gs>
                    <a:gs pos="78000">
                      <a:schemeClr val="accent6">
                        <a:tint val="90000"/>
                        <a:shade val="89000"/>
                        <a:satMod val="220000"/>
                      </a:schemeClr>
                    </a:gs>
                    <a:gs pos="100000">
                      <a:schemeClr val="accent6">
                        <a:tint val="12000"/>
                        <a:satMod val="255000"/>
                      </a:schemeClr>
                    </a:gs>
                  </a:gsLst>
                  <a:lin ang="5400000"/>
                </a:gra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</a:rPr>
              <a:t>La eficiencia de la gestión forestal contra incendios ha</a:t>
            </a:r>
            <a:r>
              <a:rPr lang="es-ES" sz="1400" b="1" cap="none" spc="0" baseline="0">
                <a:ln w="1905"/>
                <a:gradFill>
                  <a:gsLst>
                    <a:gs pos="0">
                      <a:schemeClr val="accent6">
                        <a:shade val="20000"/>
                        <a:satMod val="200000"/>
                      </a:schemeClr>
                    </a:gs>
                    <a:gs pos="78000">
                      <a:schemeClr val="accent6">
                        <a:tint val="90000"/>
                        <a:shade val="89000"/>
                        <a:satMod val="220000"/>
                      </a:schemeClr>
                    </a:gs>
                    <a:gs pos="100000">
                      <a:schemeClr val="accent6">
                        <a:tint val="12000"/>
                        <a:satMod val="255000"/>
                      </a:schemeClr>
                    </a:gs>
                  </a:gsLst>
                  <a:lin ang="5400000"/>
                </a:gra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</a:rPr>
              <a:t> aumentado durante el periodo 2000-2014</a:t>
            </a:r>
            <a:r>
              <a:rPr lang="es-ES" sz="1200" b="1" cap="none" spc="0" baseline="0">
                <a:ln w="1905"/>
                <a:gradFill>
                  <a:gsLst>
                    <a:gs pos="0">
                      <a:schemeClr val="accent6">
                        <a:shade val="20000"/>
                        <a:satMod val="200000"/>
                      </a:schemeClr>
                    </a:gs>
                    <a:gs pos="78000">
                      <a:schemeClr val="accent6">
                        <a:tint val="90000"/>
                        <a:shade val="89000"/>
                        <a:satMod val="220000"/>
                      </a:schemeClr>
                    </a:gs>
                    <a:gs pos="100000">
                      <a:schemeClr val="accent6">
                        <a:tint val="12000"/>
                        <a:satMod val="255000"/>
                      </a:schemeClr>
                    </a:gs>
                  </a:gsLst>
                  <a:lin ang="5400000"/>
                </a:gra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</a:rPr>
              <a:t>.</a:t>
            </a:r>
            <a:endParaRPr lang="es-ES" sz="1200" b="1"/>
          </a:p>
        </xdr:txBody>
      </xdr:sp>
    </xdr:grpSp>
    <xdr:clientData/>
  </xdr:twoCellAnchor>
  <xdr:twoCellAnchor>
    <xdr:from>
      <xdr:col>0</xdr:col>
      <xdr:colOff>285750</xdr:colOff>
      <xdr:row>29</xdr:row>
      <xdr:rowOff>180975</xdr:rowOff>
    </xdr:from>
    <xdr:to>
      <xdr:col>8</xdr:col>
      <xdr:colOff>19050</xdr:colOff>
      <xdr:row>54</xdr:row>
      <xdr:rowOff>85725</xdr:rowOff>
    </xdr:to>
    <xdr:graphicFrame macro="">
      <xdr:nvGraphicFramePr>
        <xdr:cNvPr id="2668" name="1 Gráfico">
          <a:extLst>
            <a:ext uri="{FF2B5EF4-FFF2-40B4-BE49-F238E27FC236}">
              <a16:creationId xmlns:a16="http://schemas.microsoft.com/office/drawing/2014/main" id="{0503750B-1EFA-3EEF-0F2F-DC4F4CD2B6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32</xdr:row>
      <xdr:rowOff>0</xdr:rowOff>
    </xdr:from>
    <xdr:to>
      <xdr:col>4</xdr:col>
      <xdr:colOff>247650</xdr:colOff>
      <xdr:row>52</xdr:row>
      <xdr:rowOff>95250</xdr:rowOff>
    </xdr:to>
    <xdr:graphicFrame macro="">
      <xdr:nvGraphicFramePr>
        <xdr:cNvPr id="5311" name="2 Gráfico">
          <a:extLst>
            <a:ext uri="{FF2B5EF4-FFF2-40B4-BE49-F238E27FC236}">
              <a16:creationId xmlns:a16="http://schemas.microsoft.com/office/drawing/2014/main" id="{1DB8D71C-C50A-C4E0-F250-00BE6D44E4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600075</xdr:colOff>
      <xdr:row>0</xdr:row>
      <xdr:rowOff>104774</xdr:rowOff>
    </xdr:from>
    <xdr:to>
      <xdr:col>20</xdr:col>
      <xdr:colOff>723900</xdr:colOff>
      <xdr:row>30</xdr:row>
      <xdr:rowOff>152399</xdr:rowOff>
    </xdr:to>
    <xdr:graphicFrame macro="">
      <xdr:nvGraphicFramePr>
        <xdr:cNvPr id="5312" name="3 Gráfico">
          <a:extLst>
            <a:ext uri="{FF2B5EF4-FFF2-40B4-BE49-F238E27FC236}">
              <a16:creationId xmlns:a16="http://schemas.microsoft.com/office/drawing/2014/main" id="{813CA3C7-4C99-8C25-B38D-A258EB1947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1</xdr:row>
      <xdr:rowOff>85725</xdr:rowOff>
    </xdr:from>
    <xdr:to>
      <xdr:col>12</xdr:col>
      <xdr:colOff>742950</xdr:colOff>
      <xdr:row>21</xdr:row>
      <xdr:rowOff>9525</xdr:rowOff>
    </xdr:to>
    <xdr:graphicFrame macro="">
      <xdr:nvGraphicFramePr>
        <xdr:cNvPr id="6238" name="1 Gráfico">
          <a:extLst>
            <a:ext uri="{FF2B5EF4-FFF2-40B4-BE49-F238E27FC236}">
              <a16:creationId xmlns:a16="http://schemas.microsoft.com/office/drawing/2014/main" id="{EA0F9FE3-93A5-7ADA-12D1-DEDE8C988B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B15"/>
  <sheetViews>
    <sheetView showGridLines="0" tabSelected="1" workbookViewId="0">
      <selection activeCell="B6" sqref="B6"/>
    </sheetView>
  </sheetViews>
  <sheetFormatPr baseColWidth="10" defaultRowHeight="15" x14ac:dyDescent="0.25"/>
  <cols>
    <col min="1" max="1" width="27.140625" customWidth="1"/>
    <col min="2" max="2" width="111.5703125" customWidth="1"/>
  </cols>
  <sheetData>
    <row r="5" spans="1:2" ht="15.75" x14ac:dyDescent="0.25">
      <c r="A5" s="1" t="s">
        <v>12</v>
      </c>
      <c r="B5" s="8" t="s">
        <v>28</v>
      </c>
    </row>
    <row r="6" spans="1:2" ht="15.75" x14ac:dyDescent="0.25">
      <c r="A6" s="1" t="s">
        <v>13</v>
      </c>
      <c r="B6" s="8" t="s">
        <v>45</v>
      </c>
    </row>
    <row r="7" spans="1:2" ht="31.5" x14ac:dyDescent="0.25">
      <c r="A7" s="1" t="s">
        <v>14</v>
      </c>
      <c r="B7" s="9" t="s">
        <v>46</v>
      </c>
    </row>
    <row r="8" spans="1:2" ht="15.75" x14ac:dyDescent="0.25">
      <c r="A8" s="1" t="s">
        <v>15</v>
      </c>
      <c r="B8" s="10" t="s">
        <v>55</v>
      </c>
    </row>
    <row r="9" spans="1:2" ht="15.75" x14ac:dyDescent="0.25">
      <c r="A9" s="1" t="s">
        <v>16</v>
      </c>
      <c r="B9" s="10" t="s">
        <v>23</v>
      </c>
    </row>
    <row r="10" spans="1:2" ht="15.75" x14ac:dyDescent="0.25">
      <c r="A10" s="1" t="s">
        <v>17</v>
      </c>
      <c r="B10" s="10" t="s">
        <v>24</v>
      </c>
    </row>
    <row r="11" spans="1:2" ht="63" customHeight="1" x14ac:dyDescent="0.25">
      <c r="A11" s="1" t="s">
        <v>18</v>
      </c>
      <c r="B11" s="8" t="s">
        <v>52</v>
      </c>
    </row>
    <row r="12" spans="1:2" ht="15.75" x14ac:dyDescent="0.25">
      <c r="A12" s="1" t="s">
        <v>19</v>
      </c>
      <c r="B12" s="11" t="s">
        <v>47</v>
      </c>
    </row>
    <row r="13" spans="1:2" ht="15.75" x14ac:dyDescent="0.25">
      <c r="A13" s="1" t="s">
        <v>20</v>
      </c>
      <c r="B13" s="11" t="s">
        <v>48</v>
      </c>
    </row>
    <row r="14" spans="1:2" ht="15.75" x14ac:dyDescent="0.25">
      <c r="A14" s="1" t="s">
        <v>21</v>
      </c>
      <c r="B14" s="11" t="s">
        <v>25</v>
      </c>
    </row>
    <row r="15" spans="1:2" ht="15.75" x14ac:dyDescent="0.25">
      <c r="A15" s="1" t="s">
        <v>22</v>
      </c>
      <c r="B15" s="11" t="s">
        <v>26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1"/>
  <sheetViews>
    <sheetView showGridLines="0" zoomScale="90" zoomScaleNormal="90" workbookViewId="0">
      <selection activeCell="G35" sqref="G35"/>
    </sheetView>
  </sheetViews>
  <sheetFormatPr baseColWidth="10" defaultColWidth="11.5703125" defaultRowHeight="15" x14ac:dyDescent="0.25"/>
  <cols>
    <col min="1" max="1" width="16.28515625" bestFit="1" customWidth="1"/>
    <col min="2" max="9" width="9.85546875" customWidth="1"/>
    <col min="10" max="10" width="8.7109375" customWidth="1"/>
    <col min="11" max="11" width="9.85546875" customWidth="1"/>
    <col min="12" max="12" width="8.7109375" customWidth="1"/>
    <col min="13" max="14" width="9.85546875" customWidth="1"/>
    <col min="15" max="16" width="8.7109375" bestFit="1" customWidth="1"/>
    <col min="17" max="17" width="9" customWidth="1"/>
    <col min="18" max="18" width="9.85546875" bestFit="1" customWidth="1"/>
    <col min="19" max="19" width="10.28515625" bestFit="1" customWidth="1"/>
    <col min="20" max="20" width="9.28515625" bestFit="1" customWidth="1"/>
    <col min="21" max="23" width="9.85546875" bestFit="1" customWidth="1"/>
    <col min="24" max="24" width="13.140625" customWidth="1"/>
    <col min="25" max="26" width="5.5703125" bestFit="1" customWidth="1"/>
  </cols>
  <sheetData>
    <row r="1" spans="1:26" x14ac:dyDescent="0.25">
      <c r="A1" s="59" t="s">
        <v>53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r="2" spans="1:2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26" x14ac:dyDescent="0.25">
      <c r="A3" s="54"/>
      <c r="B3" s="60" t="s">
        <v>29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</row>
    <row r="4" spans="1:26" x14ac:dyDescent="0.25">
      <c r="A4" s="13" t="s">
        <v>5</v>
      </c>
      <c r="B4" s="15">
        <v>2000</v>
      </c>
      <c r="C4" s="15">
        <v>2001</v>
      </c>
      <c r="D4" s="15">
        <v>2002</v>
      </c>
      <c r="E4" s="15">
        <v>2003</v>
      </c>
      <c r="F4" s="15">
        <v>2004</v>
      </c>
      <c r="G4" s="15">
        <v>2005</v>
      </c>
      <c r="H4" s="15">
        <v>2006</v>
      </c>
      <c r="I4" s="15">
        <v>2007</v>
      </c>
      <c r="J4" s="15">
        <v>2008</v>
      </c>
      <c r="K4" s="15">
        <v>2009</v>
      </c>
      <c r="L4" s="15">
        <v>2010</v>
      </c>
      <c r="M4" s="15">
        <v>2011</v>
      </c>
      <c r="N4" s="15">
        <v>2012</v>
      </c>
      <c r="O4" s="15">
        <v>2013</v>
      </c>
      <c r="P4" s="15">
        <v>2014</v>
      </c>
      <c r="Q4" s="15">
        <v>2015</v>
      </c>
      <c r="R4" s="52">
        <v>2016</v>
      </c>
      <c r="S4" s="52">
        <v>2017</v>
      </c>
      <c r="T4" s="52">
        <v>2018</v>
      </c>
      <c r="U4" s="15">
        <v>2019</v>
      </c>
      <c r="V4" s="15">
        <v>2020</v>
      </c>
      <c r="W4" s="15">
        <v>2021</v>
      </c>
      <c r="X4" s="15">
        <v>2022</v>
      </c>
      <c r="Y4" s="15">
        <v>2023</v>
      </c>
      <c r="Z4" s="15">
        <v>2024</v>
      </c>
    </row>
    <row r="5" spans="1:26" x14ac:dyDescent="0.25">
      <c r="A5" s="53" t="s">
        <v>6</v>
      </c>
      <c r="B5" s="49">
        <v>701.95</v>
      </c>
      <c r="C5" s="49">
        <v>624.52</v>
      </c>
      <c r="D5" s="49">
        <v>702.11</v>
      </c>
      <c r="E5" s="49">
        <v>660.92</v>
      </c>
      <c r="F5" s="49">
        <v>688.57</v>
      </c>
      <c r="G5" s="49">
        <v>929.01</v>
      </c>
      <c r="H5" s="49">
        <v>703.27</v>
      </c>
      <c r="I5" s="49">
        <v>297.70999999999998</v>
      </c>
      <c r="J5" s="49">
        <v>259.44</v>
      </c>
      <c r="K5" s="49">
        <v>442.35</v>
      </c>
      <c r="L5" s="49">
        <v>370.63</v>
      </c>
      <c r="M5" s="49">
        <v>646.29</v>
      </c>
      <c r="N5" s="49">
        <v>549.46</v>
      </c>
      <c r="O5" s="49">
        <v>432.09</v>
      </c>
      <c r="P5" s="49">
        <v>296.32</v>
      </c>
      <c r="Q5" s="50">
        <v>400.25</v>
      </c>
      <c r="R5" s="49">
        <v>310.36</v>
      </c>
      <c r="S5" s="51">
        <v>446.73700000000002</v>
      </c>
      <c r="T5" s="51">
        <v>217.52809999999999</v>
      </c>
      <c r="U5" s="51">
        <v>315.76</v>
      </c>
      <c r="V5" s="51">
        <v>212.39</v>
      </c>
      <c r="W5" s="51">
        <v>227.95</v>
      </c>
      <c r="X5" s="44">
        <v>317.69</v>
      </c>
      <c r="Y5" s="44"/>
      <c r="Z5" s="44"/>
    </row>
    <row r="6" spans="1:26" x14ac:dyDescent="0.25">
      <c r="A6" s="53" t="s">
        <v>7</v>
      </c>
      <c r="B6" s="49">
        <v>23911.25</v>
      </c>
      <c r="C6" s="49">
        <v>13530.67</v>
      </c>
      <c r="D6" s="49">
        <f>25196.91-D7-D5</f>
        <v>18820.57</v>
      </c>
      <c r="E6" s="49">
        <f>53673.03-E7-E5</f>
        <v>17442.5</v>
      </c>
      <c r="F6" s="49">
        <f>51732.17-F7-F5</f>
        <v>16564.949999999997</v>
      </c>
      <c r="G6" s="49">
        <f>69396.79-G7-G5</f>
        <v>28353.909999999993</v>
      </c>
      <c r="H6" s="49">
        <f>71064.87-H7-H5</f>
        <v>29370.499999999996</v>
      </c>
      <c r="I6" s="49">
        <f>29408.86-I7-I5</f>
        <v>5469.1900000000014</v>
      </c>
      <c r="J6" s="49">
        <f>8443.49-J7-J5</f>
        <v>5251.0199999999995</v>
      </c>
      <c r="K6" s="49">
        <v>10416.44</v>
      </c>
      <c r="L6" s="49">
        <v>6910.4900000000007</v>
      </c>
      <c r="M6" s="49">
        <v>14473.3</v>
      </c>
      <c r="N6" s="49">
        <v>15886.88</v>
      </c>
      <c r="O6" s="49">
        <v>9238.85</v>
      </c>
      <c r="P6" s="49">
        <v>5619.34</v>
      </c>
      <c r="Q6" s="50">
        <v>14524.62</v>
      </c>
      <c r="R6" s="49">
        <v>10084.15</v>
      </c>
      <c r="S6" s="51">
        <v>16489.849999999999</v>
      </c>
      <c r="T6" s="51">
        <v>3510.6</v>
      </c>
      <c r="U6" s="51">
        <v>10276.709999999999</v>
      </c>
      <c r="V6" s="51">
        <v>6062.59</v>
      </c>
      <c r="W6" s="51">
        <v>8197.58</v>
      </c>
      <c r="X6" s="44">
        <v>16224.72</v>
      </c>
      <c r="Y6" s="44"/>
      <c r="Z6" s="44"/>
    </row>
    <row r="7" spans="1:26" x14ac:dyDescent="0.25">
      <c r="A7" s="53" t="s">
        <v>8</v>
      </c>
      <c r="B7" s="49">
        <v>21287.21</v>
      </c>
      <c r="C7" s="49">
        <v>5014.3100000000004</v>
      </c>
      <c r="D7" s="49">
        <v>5674.23</v>
      </c>
      <c r="E7" s="49">
        <v>35569.61</v>
      </c>
      <c r="F7" s="49">
        <v>34478.65</v>
      </c>
      <c r="G7" s="49">
        <v>40113.870000000003</v>
      </c>
      <c r="H7" s="49">
        <v>40991.1</v>
      </c>
      <c r="I7" s="49">
        <v>23641.96</v>
      </c>
      <c r="J7" s="49">
        <v>2933.03</v>
      </c>
      <c r="K7" s="49">
        <v>29543.69</v>
      </c>
      <c r="L7" s="49">
        <v>2903.79</v>
      </c>
      <c r="M7" s="49">
        <v>3727.93</v>
      </c>
      <c r="N7" s="49">
        <v>66623.509999999995</v>
      </c>
      <c r="O7" s="49">
        <v>8033.32</v>
      </c>
      <c r="P7" s="49">
        <v>2368.14</v>
      </c>
      <c r="Q7" s="50">
        <v>17952.22</v>
      </c>
      <c r="R7" s="49">
        <v>13081.65</v>
      </c>
      <c r="S7" s="51">
        <v>50207.86</v>
      </c>
      <c r="T7" s="51">
        <v>688.17</v>
      </c>
      <c r="U7" s="51">
        <v>16246.31</v>
      </c>
      <c r="V7" s="51">
        <v>11348.84</v>
      </c>
      <c r="W7" s="51">
        <v>13974.48</v>
      </c>
      <c r="X7" s="44">
        <v>93937.48</v>
      </c>
      <c r="Y7" s="44"/>
      <c r="Z7" s="44"/>
    </row>
    <row r="8" spans="1:26" x14ac:dyDescent="0.25">
      <c r="R8" s="56"/>
      <c r="S8" s="57"/>
      <c r="T8" s="56"/>
      <c r="V8" s="62" t="s">
        <v>27</v>
      </c>
      <c r="W8" s="63"/>
      <c r="X8" s="64"/>
      <c r="Y8" s="61" t="s">
        <v>49</v>
      </c>
      <c r="Z8" s="61"/>
    </row>
    <row r="9" spans="1:26" x14ac:dyDescent="0.25">
      <c r="A9" t="s">
        <v>54</v>
      </c>
      <c r="R9" s="6"/>
      <c r="S9" s="6"/>
      <c r="T9" s="6"/>
      <c r="U9" s="6"/>
    </row>
    <row r="11" spans="1:26" x14ac:dyDescent="0.25">
      <c r="R11" s="6"/>
      <c r="S11" s="6"/>
      <c r="T11" s="6"/>
      <c r="U11" s="6"/>
      <c r="V11" s="6"/>
      <c r="W11" s="6"/>
      <c r="X11" s="6"/>
      <c r="Y11" s="6"/>
      <c r="Z11" s="6"/>
    </row>
  </sheetData>
  <mergeCells count="4">
    <mergeCell ref="A1:P1"/>
    <mergeCell ref="B3:W3"/>
    <mergeCell ref="Y8:Z8"/>
    <mergeCell ref="V8:X8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3"/>
  <sheetViews>
    <sheetView showGridLines="0" zoomScale="90" zoomScaleNormal="90" workbookViewId="0"/>
  </sheetViews>
  <sheetFormatPr baseColWidth="10" defaultRowHeight="15" x14ac:dyDescent="0.25"/>
  <cols>
    <col min="1" max="1" width="6.42578125" customWidth="1"/>
    <col min="2" max="2" width="15.42578125" customWidth="1"/>
    <col min="3" max="3" width="16.7109375" customWidth="1"/>
    <col min="4" max="4" width="19.85546875" customWidth="1"/>
    <col min="5" max="5" width="21.5703125" customWidth="1"/>
  </cols>
  <sheetData>
    <row r="1" spans="1:7" s="27" customFormat="1" ht="15.75" x14ac:dyDescent="0.25">
      <c r="A1" s="26" t="s">
        <v>51</v>
      </c>
    </row>
    <row r="3" spans="1:7" ht="30" customHeight="1" x14ac:dyDescent="0.25">
      <c r="A3" s="41" t="s">
        <v>31</v>
      </c>
      <c r="B3" s="41" t="s">
        <v>42</v>
      </c>
      <c r="C3" s="41" t="s">
        <v>43</v>
      </c>
      <c r="D3" s="41" t="s">
        <v>44</v>
      </c>
      <c r="E3" s="25"/>
    </row>
    <row r="4" spans="1:7" x14ac:dyDescent="0.25">
      <c r="A4" s="7">
        <v>2000</v>
      </c>
      <c r="B4" s="20">
        <v>46138.17</v>
      </c>
      <c r="C4" s="20">
        <v>142209.79</v>
      </c>
      <c r="D4" s="4">
        <v>188347.96</v>
      </c>
      <c r="E4" s="5"/>
      <c r="F4" s="5"/>
    </row>
    <row r="5" spans="1:7" x14ac:dyDescent="0.25">
      <c r="A5" s="7">
        <v>2001</v>
      </c>
      <c r="B5" s="20">
        <v>19363.349999999999</v>
      </c>
      <c r="C5" s="20">
        <v>73934.19</v>
      </c>
      <c r="D5" s="4">
        <v>93297.540000000008</v>
      </c>
      <c r="E5" s="5"/>
      <c r="F5" s="5"/>
    </row>
    <row r="6" spans="1:7" x14ac:dyDescent="0.25">
      <c r="A6" s="7">
        <v>2002</v>
      </c>
      <c r="B6" s="17">
        <v>25196.91</v>
      </c>
      <c r="C6" s="17">
        <v>82267.14</v>
      </c>
      <c r="D6" s="21">
        <v>107464.05</v>
      </c>
      <c r="E6" s="5"/>
    </row>
    <row r="7" spans="1:7" x14ac:dyDescent="0.25">
      <c r="A7" s="7">
        <v>2003</v>
      </c>
      <c r="B7" s="17">
        <v>53673.03</v>
      </c>
      <c r="C7" s="17">
        <v>94499.44</v>
      </c>
      <c r="D7" s="21">
        <v>148172.47</v>
      </c>
      <c r="E7" s="5"/>
    </row>
    <row r="8" spans="1:7" x14ac:dyDescent="0.25">
      <c r="A8" s="7">
        <v>2004</v>
      </c>
      <c r="B8" s="17">
        <v>51732.17</v>
      </c>
      <c r="C8" s="17">
        <v>82460.47</v>
      </c>
      <c r="D8" s="21">
        <v>134192.64000000001</v>
      </c>
      <c r="E8" s="5"/>
    </row>
    <row r="9" spans="1:7" x14ac:dyDescent="0.25">
      <c r="A9" s="7">
        <v>2005</v>
      </c>
      <c r="B9" s="17">
        <v>69396.789999999994</v>
      </c>
      <c r="C9" s="17">
        <v>119300.7</v>
      </c>
      <c r="D9" s="21">
        <v>188697.49</v>
      </c>
      <c r="E9" s="5"/>
    </row>
    <row r="10" spans="1:7" x14ac:dyDescent="0.25">
      <c r="A10" s="7">
        <v>2006</v>
      </c>
      <c r="B10" s="17">
        <v>71064.87</v>
      </c>
      <c r="C10" s="17">
        <v>84279.96</v>
      </c>
      <c r="D10" s="21">
        <v>155344.83000000002</v>
      </c>
      <c r="E10" s="5"/>
    </row>
    <row r="11" spans="1:7" x14ac:dyDescent="0.25">
      <c r="A11" s="7">
        <v>2007</v>
      </c>
      <c r="B11" s="17">
        <v>29408.86</v>
      </c>
      <c r="C11" s="17">
        <v>56713.17</v>
      </c>
      <c r="D11" s="21">
        <v>86122.03</v>
      </c>
      <c r="E11" s="5"/>
    </row>
    <row r="12" spans="1:7" x14ac:dyDescent="0.25">
      <c r="A12" s="7">
        <v>2008</v>
      </c>
      <c r="B12" s="17">
        <v>8443.49</v>
      </c>
      <c r="C12" s="17">
        <v>41878.6</v>
      </c>
      <c r="D12" s="21">
        <v>50322.09</v>
      </c>
      <c r="E12" s="5"/>
      <c r="G12" s="5"/>
    </row>
    <row r="13" spans="1:7" x14ac:dyDescent="0.25">
      <c r="A13" s="7">
        <v>2009</v>
      </c>
      <c r="B13" s="17">
        <v>40402.480000000003</v>
      </c>
      <c r="C13" s="17">
        <v>79691.73000000001</v>
      </c>
      <c r="D13" s="21">
        <v>120094.21</v>
      </c>
      <c r="E13" s="5"/>
      <c r="G13" s="5"/>
    </row>
    <row r="14" spans="1:7" x14ac:dyDescent="0.25">
      <c r="A14" s="7">
        <v>2010</v>
      </c>
      <c r="B14" s="17">
        <v>10184.91</v>
      </c>
      <c r="C14" s="17">
        <v>44584.97</v>
      </c>
      <c r="D14" s="21">
        <v>54769.88</v>
      </c>
      <c r="E14" s="5"/>
      <c r="G14" s="5"/>
    </row>
    <row r="15" spans="1:7" x14ac:dyDescent="0.25">
      <c r="A15" s="7">
        <v>2011</v>
      </c>
      <c r="B15" s="17">
        <v>18847.52</v>
      </c>
      <c r="C15" s="17">
        <v>83313.81</v>
      </c>
      <c r="D15" s="21">
        <v>102161.33</v>
      </c>
      <c r="E15" s="5"/>
      <c r="G15" s="5"/>
    </row>
    <row r="16" spans="1:7" x14ac:dyDescent="0.25">
      <c r="A16" s="7">
        <v>2012</v>
      </c>
      <c r="B16" s="17">
        <v>83059.850000000006</v>
      </c>
      <c r="C16" s="17">
        <v>135896.74</v>
      </c>
      <c r="D16" s="21">
        <v>218956.59</v>
      </c>
      <c r="E16" s="5"/>
      <c r="G16" s="5"/>
    </row>
    <row r="17" spans="1:7" x14ac:dyDescent="0.25">
      <c r="A17" s="19">
        <v>2013</v>
      </c>
      <c r="B17" s="17">
        <v>17704.259999999998</v>
      </c>
      <c r="C17" s="20">
        <v>43986.350000000006</v>
      </c>
      <c r="D17" s="21">
        <v>61690.61</v>
      </c>
      <c r="E17" s="5"/>
      <c r="G17" s="5"/>
    </row>
    <row r="18" spans="1:7" x14ac:dyDescent="0.25">
      <c r="A18" s="19">
        <v>2014</v>
      </c>
      <c r="B18" s="17">
        <v>8283.7999999999993</v>
      </c>
      <c r="C18" s="20">
        <v>40434.03</v>
      </c>
      <c r="D18" s="21">
        <v>48717.83</v>
      </c>
      <c r="E18" s="5"/>
      <c r="G18" s="5"/>
    </row>
    <row r="19" spans="1:7" x14ac:dyDescent="0.25">
      <c r="A19" s="19">
        <v>2015</v>
      </c>
      <c r="B19" s="17">
        <v>32877.089999999997</v>
      </c>
      <c r="C19" s="20">
        <v>76905.760000000009</v>
      </c>
      <c r="D19" s="21">
        <v>109782.85</v>
      </c>
      <c r="E19" s="5"/>
      <c r="G19" s="5"/>
    </row>
    <row r="20" spans="1:7" x14ac:dyDescent="0.25">
      <c r="A20" s="19">
        <v>2016</v>
      </c>
      <c r="B20" s="20">
        <v>23476.22</v>
      </c>
      <c r="C20" s="21">
        <v>45772.06</v>
      </c>
      <c r="D20" s="4">
        <f t="shared" ref="D20:D26" si="0">B20+C20</f>
        <v>69248.28</v>
      </c>
      <c r="G20" s="5"/>
    </row>
    <row r="21" spans="1:7" x14ac:dyDescent="0.25">
      <c r="A21" s="19">
        <v>2017</v>
      </c>
      <c r="B21" s="20">
        <v>67144.442999999999</v>
      </c>
      <c r="C21" s="4">
        <v>116354.2368999992</v>
      </c>
      <c r="D21" s="4">
        <f t="shared" si="0"/>
        <v>183498.6798999992</v>
      </c>
      <c r="G21" s="5"/>
    </row>
    <row r="22" spans="1:7" x14ac:dyDescent="0.25">
      <c r="A22" s="19">
        <v>2018</v>
      </c>
      <c r="B22" s="20">
        <v>4416.3027000000302</v>
      </c>
      <c r="C22" s="4">
        <v>22578.184900000229</v>
      </c>
      <c r="D22" s="4">
        <f t="shared" si="0"/>
        <v>26994.487600000259</v>
      </c>
      <c r="G22" s="5"/>
    </row>
    <row r="23" spans="1:7" x14ac:dyDescent="0.25">
      <c r="A23" s="19">
        <v>2019</v>
      </c>
      <c r="B23" s="34">
        <v>26838.779399999799</v>
      </c>
      <c r="C23" s="4">
        <v>59797.265299999701</v>
      </c>
      <c r="D23" s="4">
        <f t="shared" si="0"/>
        <v>86636.044699999504</v>
      </c>
    </row>
    <row r="24" spans="1:7" x14ac:dyDescent="0.25">
      <c r="A24" s="15">
        <v>2020</v>
      </c>
      <c r="B24" s="4">
        <v>17623.828600000099</v>
      </c>
      <c r="C24" s="4">
        <v>52548.772799999802</v>
      </c>
      <c r="D24" s="4">
        <f t="shared" si="0"/>
        <v>70172.601399999898</v>
      </c>
      <c r="E24" t="s">
        <v>50</v>
      </c>
    </row>
    <row r="25" spans="1:7" x14ac:dyDescent="0.25">
      <c r="A25" s="15">
        <v>2021</v>
      </c>
      <c r="B25" s="4">
        <v>22400.0056</v>
      </c>
      <c r="C25" s="4">
        <v>67954.676599999599</v>
      </c>
      <c r="D25" s="4">
        <f t="shared" si="0"/>
        <v>90354.682199999603</v>
      </c>
      <c r="E25" t="s">
        <v>50</v>
      </c>
    </row>
    <row r="26" spans="1:7" x14ac:dyDescent="0.25">
      <c r="A26" s="15">
        <v>2022</v>
      </c>
      <c r="B26" s="4">
        <v>110479.724899999</v>
      </c>
      <c r="C26" s="4">
        <v>154598.25670000011</v>
      </c>
      <c r="D26" s="4">
        <f t="shared" si="0"/>
        <v>265077.98159999913</v>
      </c>
      <c r="E26" t="s">
        <v>50</v>
      </c>
    </row>
    <row r="27" spans="1:7" x14ac:dyDescent="0.25">
      <c r="A27" s="15">
        <v>2023</v>
      </c>
      <c r="B27" s="4">
        <v>37427.89</v>
      </c>
      <c r="C27" s="4">
        <v>51640.44</v>
      </c>
      <c r="D27" s="4">
        <f t="shared" ref="D27:D28" si="1">B27+C27</f>
        <v>89068.33</v>
      </c>
      <c r="E27" t="s">
        <v>50</v>
      </c>
    </row>
    <row r="28" spans="1:7" x14ac:dyDescent="0.25">
      <c r="A28" s="15">
        <v>2024</v>
      </c>
      <c r="B28" s="4">
        <v>12405.71</v>
      </c>
      <c r="C28" s="4">
        <f>24420.2+10885.21</f>
        <v>35305.410000000003</v>
      </c>
      <c r="D28" s="4">
        <f t="shared" si="1"/>
        <v>47711.12</v>
      </c>
      <c r="E28" t="s">
        <v>50</v>
      </c>
    </row>
    <row r="29" spans="1:7" x14ac:dyDescent="0.25">
      <c r="A29" s="38" t="s">
        <v>33</v>
      </c>
      <c r="B29" s="37">
        <f>SUM(B4:B28)</f>
        <v>907990.45419999876</v>
      </c>
      <c r="C29" s="37">
        <f>SUM(C4:C27)</f>
        <v>1853600.7431999985</v>
      </c>
      <c r="D29" s="37">
        <f>SUM(D4:D26)</f>
        <v>2660117.157399998</v>
      </c>
    </row>
    <row r="30" spans="1:7" x14ac:dyDescent="0.25">
      <c r="A30" s="65" t="s">
        <v>36</v>
      </c>
      <c r="B30" s="66"/>
      <c r="C30" s="66"/>
      <c r="D30" s="66"/>
    </row>
    <row r="31" spans="1:7" x14ac:dyDescent="0.25">
      <c r="A31" s="67"/>
      <c r="B31" s="67"/>
      <c r="C31" s="67"/>
      <c r="D31" s="67"/>
    </row>
    <row r="33" spans="2:4" x14ac:dyDescent="0.25">
      <c r="B33" s="5"/>
      <c r="C33" s="5"/>
      <c r="D33" s="5"/>
    </row>
  </sheetData>
  <mergeCells count="1">
    <mergeCell ref="A30:D3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5"/>
  <sheetViews>
    <sheetView showGridLines="0" zoomScaleNormal="100" workbookViewId="0"/>
  </sheetViews>
  <sheetFormatPr baseColWidth="10" defaultRowHeight="15" x14ac:dyDescent="0.25"/>
  <cols>
    <col min="1" max="1" width="6.42578125" customWidth="1"/>
    <col min="2" max="2" width="15.7109375" customWidth="1"/>
    <col min="3" max="3" width="16.28515625" customWidth="1"/>
    <col min="4" max="5" width="11.7109375" bestFit="1" customWidth="1"/>
    <col min="6" max="6" width="19.140625" customWidth="1"/>
    <col min="7" max="7" width="12.140625" bestFit="1" customWidth="1"/>
  </cols>
  <sheetData>
    <row r="1" spans="1:10" s="10" customFormat="1" ht="15.75" x14ac:dyDescent="0.25">
      <c r="A1" s="3" t="s">
        <v>30</v>
      </c>
    </row>
    <row r="2" spans="1:10" x14ac:dyDescent="0.25">
      <c r="A2" s="71" t="s">
        <v>31</v>
      </c>
      <c r="B2" s="68" t="s">
        <v>0</v>
      </c>
      <c r="C2" s="68" t="s">
        <v>1</v>
      </c>
      <c r="D2" s="68" t="s">
        <v>2</v>
      </c>
      <c r="E2" s="68" t="s">
        <v>3</v>
      </c>
      <c r="F2" s="68" t="s">
        <v>32</v>
      </c>
    </row>
    <row r="3" spans="1:10" ht="24" customHeight="1" x14ac:dyDescent="0.25">
      <c r="A3" s="72"/>
      <c r="B3" s="69"/>
      <c r="C3" s="69"/>
      <c r="D3" s="69"/>
      <c r="E3" s="69"/>
      <c r="F3" s="69"/>
    </row>
    <row r="4" spans="1:10" x14ac:dyDescent="0.25">
      <c r="A4" s="7">
        <v>2000</v>
      </c>
      <c r="B4" s="20">
        <v>14547</v>
      </c>
      <c r="C4" s="20">
        <v>9552</v>
      </c>
      <c r="D4" s="29">
        <v>49</v>
      </c>
      <c r="E4" s="20">
        <v>24118</v>
      </c>
      <c r="F4" s="35">
        <f>B4/$E4</f>
        <v>0.60315946595903469</v>
      </c>
      <c r="G4" s="5"/>
      <c r="H4" s="5"/>
      <c r="J4" s="5"/>
    </row>
    <row r="5" spans="1:10" x14ac:dyDescent="0.25">
      <c r="A5" s="7">
        <v>2001</v>
      </c>
      <c r="B5" s="20">
        <v>12455</v>
      </c>
      <c r="C5" s="20">
        <v>7076</v>
      </c>
      <c r="D5" s="29">
        <v>16</v>
      </c>
      <c r="E5" s="20">
        <v>19547</v>
      </c>
      <c r="F5" s="35">
        <f t="shared" ref="F5:F28" si="0">B5/$E5</f>
        <v>0.63718217629303731</v>
      </c>
      <c r="G5" s="5"/>
      <c r="H5" s="5"/>
    </row>
    <row r="6" spans="1:10" x14ac:dyDescent="0.25">
      <c r="A6" s="7">
        <v>2002</v>
      </c>
      <c r="B6" s="20">
        <v>12110</v>
      </c>
      <c r="C6" s="20">
        <v>7801</v>
      </c>
      <c r="D6" s="29">
        <v>18</v>
      </c>
      <c r="E6" s="20">
        <v>19929</v>
      </c>
      <c r="F6" s="35">
        <f t="shared" si="0"/>
        <v>0.60765718299964877</v>
      </c>
      <c r="G6" s="5"/>
    </row>
    <row r="7" spans="1:10" x14ac:dyDescent="0.25">
      <c r="A7" s="7">
        <v>2003</v>
      </c>
      <c r="B7" s="20">
        <v>11982</v>
      </c>
      <c r="C7" s="20">
        <v>6591</v>
      </c>
      <c r="D7" s="29">
        <v>43</v>
      </c>
      <c r="E7" s="20">
        <v>18616</v>
      </c>
      <c r="F7" s="35">
        <f t="shared" si="0"/>
        <v>0.6436398796733992</v>
      </c>
      <c r="G7" s="5"/>
    </row>
    <row r="8" spans="1:10" x14ac:dyDescent="0.25">
      <c r="A8" s="7">
        <v>2004</v>
      </c>
      <c r="B8" s="20">
        <v>13750</v>
      </c>
      <c r="C8" s="20">
        <v>7626</v>
      </c>
      <c r="D8" s="29">
        <v>20</v>
      </c>
      <c r="E8" s="20">
        <v>21396</v>
      </c>
      <c r="F8" s="35">
        <f t="shared" si="0"/>
        <v>0.64264348476350719</v>
      </c>
      <c r="G8" s="5"/>
    </row>
    <row r="9" spans="1:10" x14ac:dyDescent="0.25">
      <c r="A9" s="7">
        <v>2005</v>
      </c>
      <c r="B9" s="20">
        <v>16475</v>
      </c>
      <c r="C9" s="20">
        <v>8969</v>
      </c>
      <c r="D9" s="29">
        <v>48</v>
      </c>
      <c r="E9" s="20">
        <v>25492</v>
      </c>
      <c r="F9" s="35">
        <f t="shared" si="0"/>
        <v>0.64628118625451125</v>
      </c>
      <c r="G9" s="5"/>
    </row>
    <row r="10" spans="1:10" x14ac:dyDescent="0.25">
      <c r="A10" s="7">
        <v>2006</v>
      </c>
      <c r="B10" s="20">
        <v>10741</v>
      </c>
      <c r="C10" s="20">
        <v>5535</v>
      </c>
      <c r="D10" s="29">
        <v>58</v>
      </c>
      <c r="E10" s="20">
        <v>16334</v>
      </c>
      <c r="F10" s="35">
        <f t="shared" si="0"/>
        <v>0.65758540467736015</v>
      </c>
      <c r="G10" s="5"/>
      <c r="J10" s="5"/>
    </row>
    <row r="11" spans="1:10" x14ac:dyDescent="0.25">
      <c r="A11" s="7">
        <v>2007</v>
      </c>
      <c r="B11" s="20">
        <v>7523</v>
      </c>
      <c r="C11" s="20">
        <v>3397</v>
      </c>
      <c r="D11" s="29">
        <v>16</v>
      </c>
      <c r="E11" s="20">
        <v>10936</v>
      </c>
      <c r="F11" s="35">
        <f t="shared" si="0"/>
        <v>0.68791148500365762</v>
      </c>
      <c r="G11" s="5"/>
    </row>
    <row r="12" spans="1:10" x14ac:dyDescent="0.25">
      <c r="A12" s="7">
        <v>2008</v>
      </c>
      <c r="B12" s="20">
        <v>7300</v>
      </c>
      <c r="C12" s="20">
        <v>4349</v>
      </c>
      <c r="D12" s="29">
        <v>6</v>
      </c>
      <c r="E12" s="20">
        <v>11655</v>
      </c>
      <c r="F12" s="35">
        <f t="shared" si="0"/>
        <v>0.62634062634062637</v>
      </c>
      <c r="G12" s="5"/>
      <c r="I12" s="5"/>
      <c r="J12" s="5"/>
    </row>
    <row r="13" spans="1:10" x14ac:dyDescent="0.25">
      <c r="A13" s="7">
        <v>2009</v>
      </c>
      <c r="B13" s="20">
        <v>9866</v>
      </c>
      <c r="C13" s="20">
        <v>5742</v>
      </c>
      <c r="D13" s="29">
        <v>35</v>
      </c>
      <c r="E13" s="20">
        <v>15643</v>
      </c>
      <c r="F13" s="35">
        <f t="shared" si="0"/>
        <v>0.63069743655309085</v>
      </c>
      <c r="G13" s="5"/>
      <c r="I13" s="5"/>
      <c r="J13" s="5"/>
    </row>
    <row r="14" spans="1:10" x14ac:dyDescent="0.25">
      <c r="A14" s="7">
        <v>2010</v>
      </c>
      <c r="B14" s="20">
        <v>7811</v>
      </c>
      <c r="C14" s="20">
        <v>3899</v>
      </c>
      <c r="D14" s="29">
        <v>11</v>
      </c>
      <c r="E14" s="20">
        <v>11721</v>
      </c>
      <c r="F14" s="35">
        <f t="shared" si="0"/>
        <v>0.66641071580923128</v>
      </c>
      <c r="G14" s="5"/>
      <c r="I14" s="5"/>
      <c r="J14" s="5"/>
    </row>
    <row r="15" spans="1:10" x14ac:dyDescent="0.25">
      <c r="A15" s="7">
        <v>2011</v>
      </c>
      <c r="B15" s="20">
        <v>10815</v>
      </c>
      <c r="C15" s="20">
        <v>5575</v>
      </c>
      <c r="D15" s="29">
        <v>24</v>
      </c>
      <c r="E15" s="20">
        <v>16414</v>
      </c>
      <c r="F15" s="35">
        <f t="shared" si="0"/>
        <v>0.65888875350310705</v>
      </c>
      <c r="G15" s="5"/>
      <c r="I15" s="5"/>
      <c r="J15" s="5"/>
    </row>
    <row r="16" spans="1:10" x14ac:dyDescent="0.25">
      <c r="A16" s="7">
        <v>2012</v>
      </c>
      <c r="B16" s="20">
        <v>10455</v>
      </c>
      <c r="C16" s="20">
        <v>5500</v>
      </c>
      <c r="D16" s="29">
        <v>42</v>
      </c>
      <c r="E16" s="20">
        <v>15997</v>
      </c>
      <c r="F16" s="35">
        <f t="shared" si="0"/>
        <v>0.65356004250797028</v>
      </c>
      <c r="G16" s="5"/>
      <c r="I16" s="5"/>
      <c r="J16" s="5"/>
    </row>
    <row r="17" spans="1:10" x14ac:dyDescent="0.25">
      <c r="A17" s="19">
        <v>2013</v>
      </c>
      <c r="B17" s="20">
        <v>7708</v>
      </c>
      <c r="C17" s="20">
        <v>3072</v>
      </c>
      <c r="D17" s="20">
        <v>17</v>
      </c>
      <c r="E17" s="20">
        <v>10797</v>
      </c>
      <c r="F17" s="35">
        <f t="shared" si="0"/>
        <v>0.71390200981754193</v>
      </c>
      <c r="G17" s="5"/>
      <c r="I17" s="5"/>
      <c r="J17" s="5"/>
    </row>
    <row r="18" spans="1:10" x14ac:dyDescent="0.25">
      <c r="A18" s="19">
        <v>2014</v>
      </c>
      <c r="B18" s="20">
        <v>6610</v>
      </c>
      <c r="C18" s="20">
        <v>3189</v>
      </c>
      <c r="D18" s="20">
        <v>7</v>
      </c>
      <c r="E18" s="20">
        <v>9806</v>
      </c>
      <c r="F18" s="35">
        <f t="shared" si="0"/>
        <v>0.67407709565572094</v>
      </c>
      <c r="G18" s="5"/>
      <c r="I18" s="5"/>
      <c r="J18" s="5"/>
    </row>
    <row r="19" spans="1:10" x14ac:dyDescent="0.25">
      <c r="A19" s="19">
        <v>2015</v>
      </c>
      <c r="B19" s="20">
        <v>7685</v>
      </c>
      <c r="C19" s="20">
        <v>4109</v>
      </c>
      <c r="D19" s="20">
        <v>16</v>
      </c>
      <c r="E19" s="20">
        <v>11810</v>
      </c>
      <c r="F19" s="35">
        <f t="shared" si="0"/>
        <v>0.65071972904318376</v>
      </c>
      <c r="I19" s="5"/>
      <c r="J19" s="5"/>
    </row>
    <row r="20" spans="1:10" x14ac:dyDescent="0.25">
      <c r="A20" s="19">
        <v>2016</v>
      </c>
      <c r="B20" s="20">
        <v>6317</v>
      </c>
      <c r="C20" s="20">
        <v>2410</v>
      </c>
      <c r="D20" s="20">
        <v>22</v>
      </c>
      <c r="E20" s="20">
        <f t="shared" ref="E20:E28" si="1">B20+C20+D20</f>
        <v>8749</v>
      </c>
      <c r="F20" s="35">
        <f>B20/$E20</f>
        <v>0.72202537432849467</v>
      </c>
      <c r="I20" s="5"/>
      <c r="J20" s="5"/>
    </row>
    <row r="21" spans="1:10" x14ac:dyDescent="0.25">
      <c r="A21" s="19">
        <v>2017</v>
      </c>
      <c r="B21" s="20">
        <v>8468</v>
      </c>
      <c r="C21" s="20">
        <v>5167</v>
      </c>
      <c r="D21" s="20">
        <v>56</v>
      </c>
      <c r="E21" s="20">
        <f t="shared" si="1"/>
        <v>13691</v>
      </c>
      <c r="F21" s="35">
        <f t="shared" si="0"/>
        <v>0.61850850923964651</v>
      </c>
      <c r="I21" s="5"/>
      <c r="J21" s="5"/>
    </row>
    <row r="22" spans="1:10" x14ac:dyDescent="0.25">
      <c r="A22" s="19">
        <v>2018</v>
      </c>
      <c r="B22" s="20">
        <v>5053</v>
      </c>
      <c r="C22" s="20">
        <v>2009</v>
      </c>
      <c r="D22" s="20">
        <v>3</v>
      </c>
      <c r="E22" s="20">
        <f t="shared" si="1"/>
        <v>7065</v>
      </c>
      <c r="F22" s="35">
        <f t="shared" si="0"/>
        <v>0.71521585279547062</v>
      </c>
      <c r="I22" s="5"/>
      <c r="J22" s="5"/>
    </row>
    <row r="23" spans="1:10" x14ac:dyDescent="0.25">
      <c r="A23" s="19">
        <v>2019</v>
      </c>
      <c r="B23" s="34">
        <v>6998</v>
      </c>
      <c r="C23" s="34">
        <v>3814</v>
      </c>
      <c r="D23" s="55">
        <v>15</v>
      </c>
      <c r="E23" s="20">
        <f t="shared" si="1"/>
        <v>10827</v>
      </c>
      <c r="F23" s="35">
        <f t="shared" si="0"/>
        <v>0.64634709522490075</v>
      </c>
    </row>
    <row r="24" spans="1:10" x14ac:dyDescent="0.25">
      <c r="A24" s="43">
        <v>2020</v>
      </c>
      <c r="B24" s="46">
        <v>5363</v>
      </c>
      <c r="C24" s="46">
        <v>2686</v>
      </c>
      <c r="D24" s="47">
        <v>19</v>
      </c>
      <c r="E24" s="20">
        <f t="shared" si="1"/>
        <v>8068</v>
      </c>
      <c r="F24" s="35">
        <f t="shared" si="0"/>
        <v>0.66472483886960831</v>
      </c>
      <c r="G24" t="s">
        <v>27</v>
      </c>
    </row>
    <row r="25" spans="1:10" x14ac:dyDescent="0.25">
      <c r="A25" s="43">
        <v>2021</v>
      </c>
      <c r="B25" s="46">
        <v>5423</v>
      </c>
      <c r="C25" s="46">
        <v>2897</v>
      </c>
      <c r="D25" s="47">
        <v>18</v>
      </c>
      <c r="E25" s="20">
        <f t="shared" si="1"/>
        <v>8338</v>
      </c>
      <c r="F25" s="35">
        <f t="shared" si="0"/>
        <v>0.65039577836411611</v>
      </c>
      <c r="G25" t="s">
        <v>27</v>
      </c>
    </row>
    <row r="26" spans="1:10" x14ac:dyDescent="0.25">
      <c r="A26" s="43">
        <v>2022</v>
      </c>
      <c r="B26" s="46">
        <v>6827</v>
      </c>
      <c r="C26" s="46">
        <v>3389</v>
      </c>
      <c r="D26" s="47">
        <v>58</v>
      </c>
      <c r="E26" s="20">
        <f t="shared" ref="E26" si="2">B26+C26+D26</f>
        <v>10274</v>
      </c>
      <c r="F26" s="35">
        <f t="shared" ref="F26" si="3">B26/$E26</f>
        <v>0.66449289468561412</v>
      </c>
      <c r="G26" t="s">
        <v>27</v>
      </c>
    </row>
    <row r="27" spans="1:10" x14ac:dyDescent="0.25">
      <c r="A27" s="43">
        <v>2023</v>
      </c>
      <c r="B27" s="46">
        <v>5465</v>
      </c>
      <c r="C27" s="46">
        <v>2264</v>
      </c>
      <c r="D27" s="47">
        <v>19</v>
      </c>
      <c r="E27" s="20">
        <f t="shared" si="1"/>
        <v>7748</v>
      </c>
      <c r="F27" s="35">
        <f t="shared" si="0"/>
        <v>0.70534331440371711</v>
      </c>
      <c r="G27" t="s">
        <v>27</v>
      </c>
    </row>
    <row r="28" spans="1:10" x14ac:dyDescent="0.25">
      <c r="A28" s="43">
        <v>2024</v>
      </c>
      <c r="B28" s="46">
        <v>4401</v>
      </c>
      <c r="C28" s="46">
        <f>1733-16</f>
        <v>1717</v>
      </c>
      <c r="D28" s="47">
        <v>16</v>
      </c>
      <c r="E28" s="20">
        <f t="shared" si="1"/>
        <v>6134</v>
      </c>
      <c r="F28" s="35">
        <f t="shared" si="0"/>
        <v>0.71747636126507985</v>
      </c>
      <c r="G28" t="s">
        <v>27</v>
      </c>
    </row>
    <row r="29" spans="1:10" x14ac:dyDescent="0.25">
      <c r="A29" s="39" t="s">
        <v>33</v>
      </c>
      <c r="B29" s="40">
        <f>SUM(B4:B28)</f>
        <v>222148</v>
      </c>
      <c r="C29" s="40">
        <f>SUM(C4:C28)</f>
        <v>118335</v>
      </c>
      <c r="D29" s="40">
        <f>SUM(D4:D28)</f>
        <v>652</v>
      </c>
      <c r="E29" s="40">
        <f>SUM(E4:E28)</f>
        <v>341105</v>
      </c>
    </row>
    <row r="30" spans="1:10" x14ac:dyDescent="0.25">
      <c r="A30" s="70"/>
      <c r="B30" s="70"/>
      <c r="C30" s="70"/>
      <c r="D30" s="70"/>
      <c r="E30" s="70"/>
    </row>
    <row r="31" spans="1:10" x14ac:dyDescent="0.25">
      <c r="B31" s="28"/>
    </row>
    <row r="33" spans="1:5" x14ac:dyDescent="0.25">
      <c r="B33" s="5"/>
      <c r="C33" s="5"/>
      <c r="E33" s="5"/>
    </row>
    <row r="34" spans="1:5" x14ac:dyDescent="0.25">
      <c r="E34" s="31"/>
    </row>
    <row r="35" spans="1:5" x14ac:dyDescent="0.25">
      <c r="B35" s="5"/>
      <c r="C35" s="5"/>
      <c r="E35" s="5"/>
    </row>
    <row r="45" spans="1:5" x14ac:dyDescent="0.25">
      <c r="A45" s="16"/>
    </row>
  </sheetData>
  <mergeCells count="7">
    <mergeCell ref="F2:F3"/>
    <mergeCell ref="A30:E30"/>
    <mergeCell ref="A2:A3"/>
    <mergeCell ref="E2:E3"/>
    <mergeCell ref="B2:B3"/>
    <mergeCell ref="C2:C3"/>
    <mergeCell ref="D2:D3"/>
  </mergeCells>
  <pageMargins left="0.7" right="0.7" top="0.75" bottom="0.75" header="0.3" footer="0.3"/>
  <pageSetup paperSize="9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H33"/>
  <sheetViews>
    <sheetView showGridLines="0" zoomScaleNormal="100" workbookViewId="0">
      <selection activeCell="A21" sqref="A21"/>
    </sheetView>
  </sheetViews>
  <sheetFormatPr baseColWidth="10" defaultRowHeight="15" x14ac:dyDescent="0.25"/>
  <cols>
    <col min="2" max="2" width="12.28515625" customWidth="1"/>
    <col min="3" max="3" width="24.28515625" bestFit="1" customWidth="1"/>
    <col min="4" max="4" width="17.42578125" bestFit="1" customWidth="1"/>
    <col min="5" max="5" width="16.42578125" bestFit="1" customWidth="1"/>
    <col min="6" max="6" width="17.7109375" bestFit="1" customWidth="1"/>
  </cols>
  <sheetData>
    <row r="1" spans="1:13" x14ac:dyDescent="0.25">
      <c r="A1" s="16" t="s">
        <v>34</v>
      </c>
    </row>
    <row r="2" spans="1:13" x14ac:dyDescent="0.25">
      <c r="A2" s="16"/>
    </row>
    <row r="3" spans="1:13" ht="30" x14ac:dyDescent="0.25">
      <c r="A3" s="73" t="s">
        <v>31</v>
      </c>
      <c r="B3" s="41" t="s">
        <v>4</v>
      </c>
      <c r="C3" s="41" t="s">
        <v>4</v>
      </c>
      <c r="D3" s="41" t="s">
        <v>4</v>
      </c>
      <c r="E3" s="41" t="s">
        <v>4</v>
      </c>
      <c r="F3" s="41" t="s">
        <v>4</v>
      </c>
    </row>
    <row r="4" spans="1:13" ht="45" x14ac:dyDescent="0.25">
      <c r="A4" s="73"/>
      <c r="B4" s="41" t="s">
        <v>37</v>
      </c>
      <c r="C4" s="41" t="s">
        <v>38</v>
      </c>
      <c r="D4" s="41" t="s">
        <v>39</v>
      </c>
      <c r="E4" s="41" t="s">
        <v>40</v>
      </c>
      <c r="F4" s="41" t="s">
        <v>41</v>
      </c>
    </row>
    <row r="5" spans="1:13" x14ac:dyDescent="0.25">
      <c r="A5" s="7">
        <v>2000</v>
      </c>
      <c r="B5" s="18">
        <v>525</v>
      </c>
      <c r="C5" s="17">
        <v>4167</v>
      </c>
      <c r="D5" s="17">
        <v>14964</v>
      </c>
      <c r="E5" s="20">
        <f>3489+544</f>
        <v>4033</v>
      </c>
      <c r="F5" s="29">
        <v>429</v>
      </c>
      <c r="I5" s="30"/>
      <c r="J5" s="30"/>
      <c r="K5" s="30"/>
      <c r="L5" s="30"/>
      <c r="M5" s="30"/>
    </row>
    <row r="6" spans="1:13" x14ac:dyDescent="0.25">
      <c r="A6" s="7">
        <v>2001</v>
      </c>
      <c r="B6" s="29">
        <v>748</v>
      </c>
      <c r="C6" s="20">
        <v>3721</v>
      </c>
      <c r="D6" s="20">
        <v>11647</v>
      </c>
      <c r="E6" s="20">
        <f>2711+448</f>
        <v>3159</v>
      </c>
      <c r="F6" s="29">
        <v>272</v>
      </c>
    </row>
    <row r="7" spans="1:13" x14ac:dyDescent="0.25">
      <c r="A7" s="7">
        <v>2002</v>
      </c>
      <c r="B7" s="29">
        <v>696</v>
      </c>
      <c r="C7" s="20">
        <v>3407</v>
      </c>
      <c r="D7" s="20">
        <v>12373</v>
      </c>
      <c r="E7" s="20">
        <v>3044</v>
      </c>
      <c r="F7" s="29">
        <v>409</v>
      </c>
    </row>
    <row r="8" spans="1:13" x14ac:dyDescent="0.25">
      <c r="A8" s="7">
        <v>2003</v>
      </c>
      <c r="B8" s="20">
        <v>1083</v>
      </c>
      <c r="C8" s="20">
        <v>3521</v>
      </c>
      <c r="D8" s="20">
        <v>9921</v>
      </c>
      <c r="E8" s="20">
        <v>3565</v>
      </c>
      <c r="F8" s="29">
        <v>526</v>
      </c>
    </row>
    <row r="9" spans="1:13" x14ac:dyDescent="0.25">
      <c r="A9" s="7">
        <v>2004</v>
      </c>
      <c r="B9" s="29">
        <v>792</v>
      </c>
      <c r="C9" s="20">
        <v>4413</v>
      </c>
      <c r="D9" s="20">
        <v>12388</v>
      </c>
      <c r="E9" s="20">
        <v>3397</v>
      </c>
      <c r="F9" s="29">
        <v>406</v>
      </c>
    </row>
    <row r="10" spans="1:13" x14ac:dyDescent="0.25">
      <c r="A10" s="7">
        <v>2005</v>
      </c>
      <c r="B10" s="29">
        <v>976</v>
      </c>
      <c r="C10" s="20">
        <v>5494</v>
      </c>
      <c r="D10" s="20">
        <v>13863</v>
      </c>
      <c r="E10" s="20">
        <v>4370</v>
      </c>
      <c r="F10" s="29">
        <v>789</v>
      </c>
    </row>
    <row r="11" spans="1:13" x14ac:dyDescent="0.25">
      <c r="A11" s="7">
        <v>2006</v>
      </c>
      <c r="B11" s="20">
        <v>1199</v>
      </c>
      <c r="C11" s="20">
        <v>3935</v>
      </c>
      <c r="D11" s="20">
        <v>7839</v>
      </c>
      <c r="E11" s="20">
        <v>2763</v>
      </c>
      <c r="F11" s="29">
        <v>598</v>
      </c>
    </row>
    <row r="12" spans="1:13" x14ac:dyDescent="0.25">
      <c r="A12" s="7">
        <v>2007</v>
      </c>
      <c r="B12" s="29">
        <v>471</v>
      </c>
      <c r="C12" s="20">
        <v>3988</v>
      </c>
      <c r="D12" s="20">
        <v>4627</v>
      </c>
      <c r="E12" s="20">
        <v>1693</v>
      </c>
      <c r="F12" s="29">
        <v>157</v>
      </c>
    </row>
    <row r="13" spans="1:13" x14ac:dyDescent="0.25">
      <c r="A13" s="7">
        <v>2008</v>
      </c>
      <c r="B13" s="29">
        <v>371</v>
      </c>
      <c r="C13" s="20">
        <v>4129</v>
      </c>
      <c r="D13" s="20">
        <v>5273</v>
      </c>
      <c r="E13" s="20">
        <v>1789</v>
      </c>
      <c r="F13" s="29">
        <v>93</v>
      </c>
    </row>
    <row r="14" spans="1:13" x14ac:dyDescent="0.25">
      <c r="A14" s="7">
        <v>2009</v>
      </c>
      <c r="B14" s="29">
        <v>670</v>
      </c>
      <c r="C14" s="20">
        <v>4435</v>
      </c>
      <c r="D14" s="20">
        <v>8485</v>
      </c>
      <c r="E14" s="20">
        <v>1808</v>
      </c>
      <c r="F14" s="29">
        <v>245</v>
      </c>
    </row>
    <row r="15" spans="1:13" x14ac:dyDescent="0.25">
      <c r="A15" s="7">
        <v>2010</v>
      </c>
      <c r="B15" s="29">
        <v>493</v>
      </c>
      <c r="C15" s="20">
        <v>2782</v>
      </c>
      <c r="D15" s="20">
        <v>7075</v>
      </c>
      <c r="E15" s="20">
        <v>1124</v>
      </c>
      <c r="F15" s="29">
        <v>247</v>
      </c>
    </row>
    <row r="16" spans="1:13" x14ac:dyDescent="0.25">
      <c r="A16" s="7">
        <v>2011</v>
      </c>
      <c r="B16" s="29">
        <v>621</v>
      </c>
      <c r="C16" s="20">
        <v>3391</v>
      </c>
      <c r="D16" s="20">
        <v>10090</v>
      </c>
      <c r="E16" s="20">
        <v>1796</v>
      </c>
      <c r="F16" s="29">
        <v>516</v>
      </c>
    </row>
    <row r="17" spans="1:60" x14ac:dyDescent="0.25">
      <c r="A17" s="7">
        <v>2012</v>
      </c>
      <c r="B17" s="29">
        <v>571</v>
      </c>
      <c r="C17" s="20">
        <v>4564</v>
      </c>
      <c r="D17" s="20">
        <v>9016</v>
      </c>
      <c r="E17" s="20">
        <v>1500</v>
      </c>
      <c r="F17" s="29">
        <v>346</v>
      </c>
    </row>
    <row r="18" spans="1:60" x14ac:dyDescent="0.25">
      <c r="A18" s="7">
        <v>2013</v>
      </c>
      <c r="B18" s="29">
        <v>657</v>
      </c>
      <c r="C18" s="20">
        <v>2974</v>
      </c>
      <c r="D18" s="20">
        <v>5580</v>
      </c>
      <c r="E18" s="20">
        <v>1274</v>
      </c>
      <c r="F18" s="29">
        <v>312</v>
      </c>
    </row>
    <row r="19" spans="1:60" x14ac:dyDescent="0.25">
      <c r="A19" s="22">
        <v>2014</v>
      </c>
      <c r="B19" s="32">
        <v>616</v>
      </c>
      <c r="C19" s="33">
        <v>3406</v>
      </c>
      <c r="D19" s="33">
        <v>4732</v>
      </c>
      <c r="E19" s="33">
        <v>927</v>
      </c>
      <c r="F19" s="32">
        <v>125</v>
      </c>
    </row>
    <row r="20" spans="1:60" x14ac:dyDescent="0.25">
      <c r="A20" s="7">
        <v>2015</v>
      </c>
      <c r="B20" s="29">
        <v>779</v>
      </c>
      <c r="C20" s="20">
        <v>3205</v>
      </c>
      <c r="D20" s="20">
        <v>6380</v>
      </c>
      <c r="E20" s="20">
        <v>1206</v>
      </c>
      <c r="F20" s="29">
        <v>240</v>
      </c>
      <c r="G20" s="5"/>
    </row>
    <row r="21" spans="1:60" s="58" customFormat="1" x14ac:dyDescent="0.25">
      <c r="A21" s="7">
        <v>2016</v>
      </c>
      <c r="B21" s="34">
        <v>459</v>
      </c>
      <c r="C21" s="34">
        <v>2412</v>
      </c>
      <c r="D21" s="34">
        <v>4778</v>
      </c>
      <c r="E21" s="34">
        <v>913</v>
      </c>
      <c r="F21" s="34">
        <v>187</v>
      </c>
      <c r="G21" s="5"/>
      <c r="H2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</row>
    <row r="22" spans="1:60" x14ac:dyDescent="0.25">
      <c r="A22" s="7">
        <v>2017</v>
      </c>
      <c r="B22" s="36">
        <v>704</v>
      </c>
      <c r="C22" s="36">
        <v>3163</v>
      </c>
      <c r="D22" s="36">
        <v>8226</v>
      </c>
      <c r="E22" s="36">
        <v>1353</v>
      </c>
      <c r="F22" s="36">
        <v>245</v>
      </c>
      <c r="G22" s="5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</row>
    <row r="23" spans="1:60" x14ac:dyDescent="0.25">
      <c r="A23" s="7">
        <v>2018</v>
      </c>
      <c r="B23" s="36">
        <v>657</v>
      </c>
      <c r="C23" s="36">
        <v>1773</v>
      </c>
      <c r="D23" s="36">
        <v>3845</v>
      </c>
      <c r="E23" s="36">
        <v>705</v>
      </c>
      <c r="F23" s="36">
        <v>85</v>
      </c>
      <c r="G23" s="5"/>
    </row>
    <row r="24" spans="1:60" x14ac:dyDescent="0.25">
      <c r="A24" s="7">
        <v>2019</v>
      </c>
      <c r="B24" s="36">
        <v>570</v>
      </c>
      <c r="C24" s="36">
        <v>2993</v>
      </c>
      <c r="D24" s="36">
        <v>5849</v>
      </c>
      <c r="E24" s="36">
        <v>1223</v>
      </c>
      <c r="F24" s="36">
        <v>192</v>
      </c>
      <c r="G24" s="5"/>
    </row>
    <row r="25" spans="1:60" x14ac:dyDescent="0.25">
      <c r="A25" s="7">
        <v>2020</v>
      </c>
      <c r="B25" s="34">
        <v>492</v>
      </c>
      <c r="C25" s="34">
        <v>2248</v>
      </c>
      <c r="D25" s="34">
        <v>4290</v>
      </c>
      <c r="E25" s="34">
        <v>904</v>
      </c>
      <c r="F25" s="34">
        <v>134</v>
      </c>
      <c r="G25" t="s">
        <v>27</v>
      </c>
    </row>
    <row r="26" spans="1:60" x14ac:dyDescent="0.25">
      <c r="A26" s="7">
        <v>2021</v>
      </c>
      <c r="B26" s="34">
        <v>412</v>
      </c>
      <c r="C26" s="34">
        <v>2485</v>
      </c>
      <c r="D26" s="34">
        <v>4060</v>
      </c>
      <c r="E26" s="34">
        <v>1291</v>
      </c>
      <c r="F26" s="34">
        <v>90</v>
      </c>
      <c r="G26" t="s">
        <v>27</v>
      </c>
    </row>
    <row r="27" spans="1:60" x14ac:dyDescent="0.25">
      <c r="A27" s="7">
        <v>2022</v>
      </c>
      <c r="B27" s="34">
        <v>886</v>
      </c>
      <c r="C27" s="34">
        <v>2513</v>
      </c>
      <c r="D27" s="34">
        <v>4380</v>
      </c>
      <c r="E27" s="34">
        <v>2308</v>
      </c>
      <c r="F27" s="34">
        <v>187</v>
      </c>
      <c r="G27" t="s">
        <v>27</v>
      </c>
    </row>
    <row r="28" spans="1:60" x14ac:dyDescent="0.25">
      <c r="A28" s="7">
        <v>2023</v>
      </c>
      <c r="B28" s="34"/>
      <c r="C28" s="34"/>
      <c r="D28" s="34"/>
      <c r="E28" s="34"/>
      <c r="F28" s="34"/>
      <c r="G28" t="s">
        <v>49</v>
      </c>
    </row>
    <row r="29" spans="1:60" x14ac:dyDescent="0.25">
      <c r="A29" s="7">
        <v>2024</v>
      </c>
      <c r="B29" s="34"/>
      <c r="C29" s="34"/>
      <c r="D29" s="34"/>
      <c r="E29" s="34"/>
      <c r="F29" s="34"/>
      <c r="G29" t="s">
        <v>49</v>
      </c>
    </row>
    <row r="30" spans="1:60" x14ac:dyDescent="0.25">
      <c r="A30" s="38" t="s">
        <v>33</v>
      </c>
      <c r="B30" s="37">
        <f>SUM(B5:B29)</f>
        <v>15448</v>
      </c>
      <c r="C30" s="37">
        <f>SUM(C5:C29)</f>
        <v>79119</v>
      </c>
      <c r="D30" s="37">
        <f>SUM(D5:D29)</f>
        <v>179681</v>
      </c>
      <c r="E30" s="37">
        <f>SUM(E5:E29)</f>
        <v>46145</v>
      </c>
      <c r="F30" s="37">
        <f>SUM(F5:F29)</f>
        <v>6830</v>
      </c>
      <c r="G30" s="5"/>
    </row>
    <row r="33" spans="2:6" x14ac:dyDescent="0.25">
      <c r="B33" s="6"/>
      <c r="C33" s="6"/>
      <c r="D33" s="6"/>
      <c r="E33" s="6"/>
      <c r="F33" s="6"/>
    </row>
  </sheetData>
  <mergeCells count="1">
    <mergeCell ref="A3:A4"/>
  </mergeCells>
  <pageMargins left="0.7" right="0.7" top="0.75" bottom="0.75" header="0.3" footer="0.3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7"/>
  <sheetViews>
    <sheetView showGridLines="0" workbookViewId="0"/>
  </sheetViews>
  <sheetFormatPr baseColWidth="10" defaultRowHeight="15" x14ac:dyDescent="0.25"/>
  <cols>
    <col min="1" max="1" width="7.42578125" customWidth="1"/>
    <col min="2" max="2" width="19.7109375" customWidth="1"/>
    <col min="3" max="3" width="17.85546875" customWidth="1"/>
    <col min="4" max="4" width="14.7109375" customWidth="1"/>
    <col min="5" max="5" width="19.28515625" customWidth="1"/>
    <col min="6" max="7" width="14.42578125" bestFit="1" customWidth="1"/>
    <col min="8" max="8" width="16.7109375" customWidth="1"/>
  </cols>
  <sheetData>
    <row r="1" spans="1:4" x14ac:dyDescent="0.25">
      <c r="A1" s="16" t="s">
        <v>35</v>
      </c>
    </row>
    <row r="2" spans="1:4" ht="30" x14ac:dyDescent="0.25">
      <c r="A2" s="42" t="s">
        <v>31</v>
      </c>
      <c r="B2" s="42" t="s">
        <v>9</v>
      </c>
      <c r="C2" s="42" t="s">
        <v>10</v>
      </c>
      <c r="D2" s="42" t="s">
        <v>11</v>
      </c>
    </row>
    <row r="3" spans="1:4" x14ac:dyDescent="0.25">
      <c r="A3" s="7">
        <v>2000</v>
      </c>
      <c r="B3" s="4">
        <v>188347.96</v>
      </c>
      <c r="C3" s="24"/>
      <c r="D3" s="24"/>
    </row>
    <row r="4" spans="1:4" x14ac:dyDescent="0.25">
      <c r="A4" s="7">
        <v>2001</v>
      </c>
      <c r="B4" s="4">
        <v>93297.540000000008</v>
      </c>
      <c r="C4" s="24"/>
      <c r="D4" s="24"/>
    </row>
    <row r="5" spans="1:4" x14ac:dyDescent="0.25">
      <c r="A5" s="7">
        <v>2002</v>
      </c>
      <c r="B5" s="21">
        <v>107464.05</v>
      </c>
      <c r="C5" s="24"/>
      <c r="D5" s="24"/>
    </row>
    <row r="6" spans="1:4" x14ac:dyDescent="0.25">
      <c r="A6" s="7">
        <v>2003</v>
      </c>
      <c r="B6" s="21">
        <v>148172.47</v>
      </c>
      <c r="C6" s="24"/>
      <c r="D6" s="24"/>
    </row>
    <row r="7" spans="1:4" x14ac:dyDescent="0.25">
      <c r="A7" s="7">
        <v>2004</v>
      </c>
      <c r="B7" s="21">
        <v>134192.64000000001</v>
      </c>
      <c r="C7" s="24"/>
      <c r="D7" s="24"/>
    </row>
    <row r="8" spans="1:4" x14ac:dyDescent="0.25">
      <c r="A8" s="7">
        <v>2005</v>
      </c>
      <c r="B8" s="21">
        <v>188697.49</v>
      </c>
      <c r="C8" s="14">
        <v>27459478.119858999</v>
      </c>
      <c r="D8" s="23">
        <v>6.8718527415687434E-3</v>
      </c>
    </row>
    <row r="9" spans="1:4" x14ac:dyDescent="0.25">
      <c r="A9" s="7">
        <v>2006</v>
      </c>
      <c r="B9" s="21">
        <v>155344.83000000002</v>
      </c>
      <c r="C9" s="14">
        <v>27642862.121696878</v>
      </c>
      <c r="D9" s="23">
        <v>5.6197086002201593E-3</v>
      </c>
    </row>
    <row r="10" spans="1:4" x14ac:dyDescent="0.25">
      <c r="A10" s="7">
        <v>2007</v>
      </c>
      <c r="B10" s="21">
        <v>86122.03</v>
      </c>
      <c r="C10" s="14">
        <v>27872829.117113881</v>
      </c>
      <c r="D10" s="23">
        <v>3.0898201843142354E-3</v>
      </c>
    </row>
    <row r="11" spans="1:4" x14ac:dyDescent="0.25">
      <c r="A11" s="7">
        <v>2008</v>
      </c>
      <c r="B11" s="21">
        <v>50322.09</v>
      </c>
      <c r="C11" s="14">
        <v>27664673.769999996</v>
      </c>
      <c r="D11" s="23">
        <v>1.8190017499707535E-3</v>
      </c>
    </row>
    <row r="12" spans="1:4" x14ac:dyDescent="0.25">
      <c r="A12" s="7">
        <v>2009</v>
      </c>
      <c r="B12" s="21">
        <v>120094.21</v>
      </c>
      <c r="C12" s="14">
        <v>27680138.720000006</v>
      </c>
      <c r="D12" s="23">
        <v>4.33864191270209E-3</v>
      </c>
    </row>
    <row r="13" spans="1:4" x14ac:dyDescent="0.25">
      <c r="A13" s="7">
        <v>2010</v>
      </c>
      <c r="B13" s="21">
        <v>54769.88</v>
      </c>
      <c r="C13" s="14">
        <v>27715212.640000001</v>
      </c>
      <c r="D13" s="23">
        <v>1.976166689082274E-3</v>
      </c>
    </row>
    <row r="14" spans="1:4" x14ac:dyDescent="0.25">
      <c r="A14" s="7">
        <v>2011</v>
      </c>
      <c r="B14" s="21">
        <v>102161.33</v>
      </c>
      <c r="C14" s="14">
        <v>27711320.689999998</v>
      </c>
      <c r="D14" s="23">
        <v>3.6866279721148869E-3</v>
      </c>
    </row>
    <row r="15" spans="1:4" x14ac:dyDescent="0.25">
      <c r="A15" s="7">
        <v>2012</v>
      </c>
      <c r="B15" s="21">
        <v>218956.59</v>
      </c>
      <c r="C15" s="14">
        <v>27738005.040000003</v>
      </c>
      <c r="D15" s="23">
        <v>7.8937396429285527E-3</v>
      </c>
    </row>
    <row r="16" spans="1:4" x14ac:dyDescent="0.25">
      <c r="A16" s="19">
        <v>2013</v>
      </c>
      <c r="B16" s="4">
        <v>61690.61</v>
      </c>
      <c r="C16" s="14">
        <v>27738005.040000003</v>
      </c>
      <c r="D16" s="23">
        <v>2.2240463909007926E-3</v>
      </c>
    </row>
    <row r="17" spans="1:5" x14ac:dyDescent="0.25">
      <c r="A17" s="19">
        <v>2014</v>
      </c>
      <c r="B17" s="4">
        <v>48717.83</v>
      </c>
      <c r="C17" s="14">
        <v>27738005.040000003</v>
      </c>
      <c r="D17" s="23">
        <v>1.7563566640695944E-3</v>
      </c>
    </row>
    <row r="18" spans="1:5" x14ac:dyDescent="0.25">
      <c r="A18" s="19">
        <v>2015</v>
      </c>
      <c r="B18" s="4">
        <v>109782.85</v>
      </c>
      <c r="C18" s="14">
        <v>27738005.040000003</v>
      </c>
      <c r="D18" s="23">
        <v>3.9578495224038652E-3</v>
      </c>
      <c r="E18" s="2"/>
    </row>
    <row r="19" spans="1:5" x14ac:dyDescent="0.25">
      <c r="A19" s="19">
        <v>2016</v>
      </c>
      <c r="B19" s="36">
        <f>'Superficie forestal afectada'!D20</f>
        <v>69248.28</v>
      </c>
      <c r="C19" s="14">
        <v>27809403.780827679</v>
      </c>
      <c r="D19" s="23">
        <v>2.4236067889548268E-3</v>
      </c>
    </row>
    <row r="20" spans="1:5" x14ac:dyDescent="0.25">
      <c r="A20" s="19">
        <v>2017</v>
      </c>
      <c r="B20" s="34">
        <v>183498.8</v>
      </c>
      <c r="C20" s="44">
        <v>27738005.109999999</v>
      </c>
      <c r="D20" s="45">
        <v>6.4972537277032767E-3</v>
      </c>
    </row>
    <row r="21" spans="1:5" x14ac:dyDescent="0.25">
      <c r="A21" s="19">
        <v>2018</v>
      </c>
      <c r="B21" s="34">
        <v>26994.487600000259</v>
      </c>
      <c r="C21" s="44">
        <v>27809403.78053502</v>
      </c>
      <c r="D21" s="45">
        <v>9.0481767241670449E-4</v>
      </c>
    </row>
    <row r="22" spans="1:5" x14ac:dyDescent="0.25">
      <c r="A22" s="19">
        <v>2019</v>
      </c>
      <c r="B22" s="34">
        <v>86636.044699999504</v>
      </c>
      <c r="C22" s="44">
        <v>27809403.78053502</v>
      </c>
      <c r="D22" s="45">
        <v>3.019219281456478E-3</v>
      </c>
    </row>
    <row r="23" spans="1:5" x14ac:dyDescent="0.25">
      <c r="A23" s="19">
        <v>2020</v>
      </c>
      <c r="B23" s="34">
        <v>70172.601399999898</v>
      </c>
      <c r="C23" s="44">
        <v>28082964.25395688</v>
      </c>
      <c r="D23" s="48">
        <f>B23/C23</f>
        <v>2.49876048573158E-3</v>
      </c>
      <c r="E23" t="s">
        <v>27</v>
      </c>
    </row>
    <row r="24" spans="1:5" x14ac:dyDescent="0.25">
      <c r="A24" s="19">
        <v>2021</v>
      </c>
      <c r="B24" s="34">
        <v>90354.682199999603</v>
      </c>
      <c r="C24" s="44">
        <v>28082964.25395688</v>
      </c>
      <c r="D24" s="48">
        <f>B24/C24</f>
        <v>3.2174196919852812E-3</v>
      </c>
      <c r="E24" t="s">
        <v>27</v>
      </c>
    </row>
    <row r="25" spans="1:5" x14ac:dyDescent="0.25">
      <c r="A25" s="19">
        <v>2022</v>
      </c>
      <c r="B25" s="34">
        <v>265077.98159999913</v>
      </c>
      <c r="C25" s="44">
        <v>28082965.253956899</v>
      </c>
      <c r="D25" s="48">
        <f t="shared" ref="D25:D27" si="0">B25/C25</f>
        <v>9.439102288624936E-3</v>
      </c>
      <c r="E25" t="s">
        <v>27</v>
      </c>
    </row>
    <row r="26" spans="1:5" x14ac:dyDescent="0.25">
      <c r="A26" s="19">
        <v>2023</v>
      </c>
      <c r="B26" s="34">
        <v>89068.33</v>
      </c>
      <c r="C26" s="44">
        <v>28082965.253956899</v>
      </c>
      <c r="D26" s="48">
        <f t="shared" si="0"/>
        <v>3.171614150946907E-3</v>
      </c>
      <c r="E26" t="s">
        <v>27</v>
      </c>
    </row>
    <row r="27" spans="1:5" x14ac:dyDescent="0.25">
      <c r="A27" s="19">
        <v>2024</v>
      </c>
      <c r="B27" s="34">
        <v>47711.12</v>
      </c>
      <c r="C27" s="44">
        <v>28082965.253956899</v>
      </c>
      <c r="D27" s="48">
        <f t="shared" si="0"/>
        <v>1.6989345522648285E-3</v>
      </c>
      <c r="E27" t="s">
        <v>27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Metadatos</vt:lpstr>
      <vt:lpstr>Indicador 49</vt:lpstr>
      <vt:lpstr>Superficie forestal afectada</vt:lpstr>
      <vt:lpstr>Indicador 50</vt:lpstr>
      <vt:lpstr>Indicador 51</vt:lpstr>
      <vt:lpstr>Indicador 52</vt:lpstr>
    </vt:vector>
  </TitlesOfParts>
  <Company>Tragsatec - Grupo 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mfra</dc:creator>
  <cp:lastModifiedBy>6 SGIPNB SGBTM (Tragsatec)</cp:lastModifiedBy>
  <cp:lastPrinted>2014-08-20T08:07:25Z</cp:lastPrinted>
  <dcterms:created xsi:type="dcterms:W3CDTF">2014-08-13T12:00:34Z</dcterms:created>
  <dcterms:modified xsi:type="dcterms:W3CDTF">2025-05-23T09:24:08Z</dcterms:modified>
</cp:coreProperties>
</file>